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man/Desktop/ТОПОВЫЕ ОБЬЕКТЫ/Салон красоты Просто/"/>
    </mc:Choice>
  </mc:AlternateContent>
  <xr:revisionPtr revIDLastSave="0" documentId="13_ncr:1_{0C4F5353-0347-8C45-82A9-468F9DF52815}" xr6:coauthVersionLast="47" xr6:coauthVersionMax="47" xr10:uidLastSave="{00000000-0000-0000-0000-000000000000}"/>
  <bookViews>
    <workbookView xWindow="0" yWindow="500" windowWidth="25600" windowHeight="1320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4" i="1"/>
  <c r="C15" i="1"/>
  <c r="C14" i="1"/>
  <c r="B13" i="1"/>
  <c r="B12" i="1"/>
  <c r="C12" i="1" s="1"/>
  <c r="B11" i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C11" i="1"/>
  <c r="C13" i="1"/>
  <c r="F5" i="1"/>
  <c r="F6" i="1"/>
  <c r="F7" i="1"/>
  <c r="F8" i="1"/>
  <c r="F9" i="1"/>
  <c r="F10" i="1"/>
  <c r="F11" i="1"/>
  <c r="F12" i="1"/>
  <c r="F13" i="1"/>
  <c r="F14" i="1"/>
  <c r="F15" i="1"/>
  <c r="F4" i="1"/>
  <c r="E5" i="1"/>
  <c r="E6" i="1"/>
  <c r="E7" i="1"/>
  <c r="E8" i="1"/>
  <c r="E9" i="1"/>
  <c r="E10" i="1"/>
  <c r="E11" i="1"/>
  <c r="E12" i="1"/>
  <c r="E13" i="1"/>
  <c r="E14" i="1"/>
  <c r="E15" i="1"/>
  <c r="E4" i="1"/>
  <c r="D5" i="1"/>
  <c r="D6" i="1"/>
  <c r="D7" i="1"/>
  <c r="D8" i="1"/>
  <c r="D9" i="1"/>
  <c r="D10" i="1"/>
  <c r="D11" i="1"/>
  <c r="D12" i="1"/>
  <c r="D13" i="1"/>
  <c r="D14" i="1"/>
  <c r="D15" i="1"/>
  <c r="D4" i="1"/>
  <c r="F16" i="1" l="1"/>
  <c r="B16" i="1"/>
  <c r="H4" i="1"/>
  <c r="H12" i="1"/>
  <c r="H13" i="1"/>
  <c r="H14" i="1"/>
  <c r="H15" i="1"/>
  <c r="H10" i="1"/>
  <c r="H11" i="1"/>
  <c r="H5" i="1"/>
  <c r="H6" i="1"/>
  <c r="H7" i="1"/>
  <c r="H8" i="1"/>
  <c r="H9" i="1"/>
  <c r="F17" i="1"/>
  <c r="B17" i="1"/>
  <c r="H17" i="1" l="1"/>
  <c r="H16" i="1"/>
  <c r="I17" i="1"/>
  <c r="B20" i="1" s="1"/>
  <c r="I16" i="1" l="1"/>
</calcChain>
</file>

<file path=xl/sharedStrings.xml><?xml version="1.0" encoding="utf-8"?>
<sst xmlns="http://schemas.openxmlformats.org/spreadsheetml/2006/main" count="27" uniqueCount="27">
  <si>
    <t>ИТОГО затраты</t>
  </si>
  <si>
    <t>СУММА год</t>
  </si>
  <si>
    <t>СРЕДНЕЕ год</t>
  </si>
  <si>
    <t>ПРИБЫЛЬ</t>
  </si>
  <si>
    <t>Выручка</t>
  </si>
  <si>
    <t>Затраты на персонал</t>
  </si>
  <si>
    <t>Затраты</t>
  </si>
  <si>
    <t>Реклама и пр</t>
  </si>
  <si>
    <t>МЕСЯЦ</t>
  </si>
  <si>
    <t>Налоги</t>
  </si>
  <si>
    <t>Охрана и Интернет</t>
  </si>
  <si>
    <t>аренда постоянная+КУ</t>
  </si>
  <si>
    <t xml:space="preserve">Выручка нал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</si>
  <si>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</si>
  <si>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</si>
  <si>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</si>
  <si>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</si>
  <si>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</si>
  <si>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</si>
  <si>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</si>
  <si>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</si>
  <si>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</si>
  <si>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</si>
  <si>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</si>
  <si>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</si>
  <si>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Цена</t>
  </si>
  <si>
    <t>Окупаемость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</si>
</sst>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$-419]mmmm\ yyyy;@"/>
  </numFmts>
  <fonts count="1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9" fontId="0" fillId="3" borderId="0" xfId="145" applyFont="1" applyFill="1"/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8" fillId="5" borderId="2" xfId="0" applyNumberFormat="1" applyFont="1" applyFill="1" applyBorder="1" applyAlignment="1">
      <alignment horizontal="center" wrapText="1"/>
    </xf>
    <xf numFmtId="164" fontId="10" fillId="5" borderId="1" xfId="202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/>
    <xf numFmtId="0" fontId="11" fillId="7" borderId="5" xfId="0" applyFont="1" applyFill="1" applyBorder="1"/>
    <xf numFmtId="3" fontId="12" fillId="7" borderId="4" xfId="0" applyNumberFormat="1" applyFont="1" applyFill="1" applyBorder="1"/>
    <xf numFmtId="0" fontId="12" fillId="7" borderId="6" xfId="0" applyFont="1" applyFill="1" applyBorder="1"/>
  </cellXfs>
  <cellStyles count="203">
    <cellStyle name="Гиперссылка" xfId="27" builtinId="8" hidden="1"/>
    <cellStyle name="Гиперссылка" xfId="79" builtinId="8" hidden="1"/>
    <cellStyle name="Гиперссылка" xfId="192" builtinId="8" hidden="1"/>
    <cellStyle name="Гиперссылка" xfId="194" builtinId="8" hidden="1"/>
    <cellStyle name="Гиперссылка" xfId="170" builtinId="8" hidden="1"/>
    <cellStyle name="Гиперссылка" xfId="168" builtinId="8" hidden="1"/>
    <cellStyle name="Гиперссылка" xfId="200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8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6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199" builtinId="9" hidden="1"/>
    <cellStyle name="Открывавшаяся гиперссылка" xfId="193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1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  <cellStyle name="Финансовый" xfId="202" builtinId="3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90" zoomScaleNormal="90" zoomScalePageLayoutView="95" workbookViewId="0">
      <selection activeCell="D19" sqref="D19"/>
    </sheetView>
  </sheetViews>
  <sheetFormatPr baseColWidth="10" defaultColWidth="11" defaultRowHeight="16" x14ac:dyDescent="0.2"/>
  <cols>
    <col min="1" max="1" width="12.83203125" customWidth="1"/>
    <col min="2" max="2" width="14.6640625" customWidth="1"/>
    <col min="3" max="3" width="11" bestFit="1" customWidth="1"/>
    <col min="4" max="4" width="12" bestFit="1" customWidth="1"/>
    <col min="5" max="6" width="11" bestFit="1" customWidth="1"/>
    <col min="7" max="7" width="10.5" customWidth="1"/>
    <col min="8" max="9" width="15" customWidth="1"/>
  </cols>
  <sheetData>
    <row r="1" spans="1:10" ht="21" x14ac:dyDescent="0.25">
      <c r="A1" s="14"/>
      <c r="B1" s="14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">
      <c r="A2" s="17" t="s">
        <v>8</v>
      </c>
      <c r="B2" s="15" t="s">
        <v>4</v>
      </c>
      <c r="C2" s="20" t="s">
        <v>6</v>
      </c>
      <c r="D2" s="20"/>
      <c r="E2" s="20"/>
      <c r="F2" s="20"/>
      <c r="G2" s="20"/>
      <c r="H2" s="19" t="s">
        <v>0</v>
      </c>
      <c r="I2" s="18" t="s">
        <v>3</v>
      </c>
      <c r="J2" s="2"/>
    </row>
    <row r="3" spans="1:10" s="1" customFormat="1" ht="57" customHeight="1" x14ac:dyDescent="0.2">
      <c r="A3" s="17"/>
      <c r="B3" s="11" t="s">
        <v>12</v>
      </c>
      <c r="C3" s="9" t="s">
        <v>5</v>
      </c>
      <c r="D3" s="9" t="s">
        <v>11</v>
      </c>
      <c r="E3" s="9" t="s">
        <v>7</v>
      </c>
      <c r="F3" s="9" t="s">
        <v>10</v>
      </c>
      <c r="G3" s="9" t="s">
        <v>9</v>
      </c>
      <c r="H3" s="19"/>
      <c r="I3" s="18"/>
      <c r="J3" s="4"/>
    </row>
    <row r="4" spans="1:10" x14ac:dyDescent="0.2">
      <c r="A4" s="12" t="s">
        <v>13</v>
      </c>
      <c r="B4" s="16">
        <f>422993</f>
        <v>422993</v>
      </c>
      <c r="C4" s="10">
        <f>B4*0.35+80000</f>
        <v>228047.55</v>
      </c>
      <c r="D4" s="10">
        <f>70000+10000</f>
        <v>80000</v>
      </c>
      <c r="E4" s="10">
        <f>16000</f>
        <v>16000</v>
      </c>
      <c r="F4" s="10">
        <f>1700+1100</f>
        <v>2800</v>
      </c>
      <c r="G4" s="10">
        <v>8851</v>
      </c>
      <c r="H4" s="13">
        <f>SUM(C4:G4)</f>
        <v>335698.55</v>
      </c>
      <c r="I4" s="13">
        <f>SUM(B4-H4)+30000</f>
        <v>117294.45000000001</v>
      </c>
      <c r="J4" s="2"/>
    </row>
    <row r="5" spans="1:10" x14ac:dyDescent="0.2">
      <c r="A5" s="12" t="s">
        <v>14</v>
      </c>
      <c r="B5" s="16">
        <f>553096</f>
        <v>553096</v>
      </c>
      <c r="C5" s="10">
        <f>B5*0.35+80000</f>
        <v>273583.59999999998</v>
      </c>
      <c r="D5" s="10">
        <f t="shared" ref="D5:D15" si="0">70000+10000</f>
        <v>80000</v>
      </c>
      <c r="E5" s="10">
        <f>16000</f>
        <v>16000</v>
      </c>
      <c r="F5" s="10">
        <f t="shared" ref="F5:F15" si="1">1700+1100</f>
        <v>2800</v>
      </c>
      <c r="G5" s="10">
        <v>8851</v>
      </c>
      <c r="H5" s="13">
        <f t="shared" ref="H5:H15" si="2">SUM(C5:G5)</f>
        <v>381234.6</v>
      </c>
      <c r="I5" s="13">
        <f t="shared" ref="I5:I15" si="3">SUM(B5-H5)+30000</f>
        <v>201861.40000000002</v>
      </c>
      <c r="J5" s="2"/>
    </row>
    <row r="6" spans="1:10" s="2" customFormat="1" x14ac:dyDescent="0.2">
      <c r="A6" s="12" t="s">
        <v>15</v>
      </c>
      <c r="B6" s="16">
        <f>681367</f>
        <v>681367</v>
      </c>
      <c r="C6" s="10">
        <f>B6*0.35+80000</f>
        <v>318478.44999999995</v>
      </c>
      <c r="D6" s="10">
        <f t="shared" si="0"/>
        <v>80000</v>
      </c>
      <c r="E6" s="10">
        <f>16000</f>
        <v>16000</v>
      </c>
      <c r="F6" s="10">
        <f t="shared" si="1"/>
        <v>2800</v>
      </c>
      <c r="G6" s="10">
        <v>8851</v>
      </c>
      <c r="H6" s="13">
        <f t="shared" si="2"/>
        <v>426129.44999999995</v>
      </c>
      <c r="I6" s="13">
        <f t="shared" si="3"/>
        <v>285237.55000000005</v>
      </c>
    </row>
    <row r="7" spans="1:10" x14ac:dyDescent="0.2">
      <c r="A7" s="12" t="s">
        <v>16</v>
      </c>
      <c r="B7" s="16">
        <f>651091</f>
        <v>651091</v>
      </c>
      <c r="C7" s="10">
        <f>B7*0.35+80000</f>
        <v>307881.84999999998</v>
      </c>
      <c r="D7" s="10">
        <f t="shared" si="0"/>
        <v>80000</v>
      </c>
      <c r="E7" s="10">
        <f>16000</f>
        <v>16000</v>
      </c>
      <c r="F7" s="10">
        <f t="shared" si="1"/>
        <v>2800</v>
      </c>
      <c r="G7" s="10">
        <v>8851</v>
      </c>
      <c r="H7" s="13">
        <f t="shared" si="2"/>
        <v>415532.85</v>
      </c>
      <c r="I7" s="13">
        <f t="shared" si="3"/>
        <v>265558.15000000002</v>
      </c>
      <c r="J7" s="2"/>
    </row>
    <row r="8" spans="1:10" x14ac:dyDescent="0.2">
      <c r="A8" s="12" t="s">
        <v>17</v>
      </c>
      <c r="B8" s="16">
        <f>702231</f>
        <v>702231</v>
      </c>
      <c r="C8" s="10">
        <f>B8*0.35+80000</f>
        <v>325780.84999999998</v>
      </c>
      <c r="D8" s="10">
        <f t="shared" si="0"/>
        <v>80000</v>
      </c>
      <c r="E8" s="10">
        <f>16000</f>
        <v>16000</v>
      </c>
      <c r="F8" s="10">
        <f t="shared" si="1"/>
        <v>2800</v>
      </c>
      <c r="G8" s="10">
        <v>8851</v>
      </c>
      <c r="H8" s="13">
        <f t="shared" si="2"/>
        <v>433431.85</v>
      </c>
      <c r="I8" s="13">
        <f t="shared" si="3"/>
        <v>298799.15000000002</v>
      </c>
      <c r="J8" s="2"/>
    </row>
    <row r="9" spans="1:10" x14ac:dyDescent="0.2">
      <c r="A9" s="12" t="s">
        <v>18</v>
      </c>
      <c r="B9" s="16">
        <f>496120</f>
        <v>496120</v>
      </c>
      <c r="C9" s="10">
        <f>B9*0.35+80000</f>
        <v>253642</v>
      </c>
      <c r="D9" s="10">
        <f t="shared" si="0"/>
        <v>80000</v>
      </c>
      <c r="E9" s="10">
        <f>16000</f>
        <v>16000</v>
      </c>
      <c r="F9" s="10">
        <f t="shared" si="1"/>
        <v>2800</v>
      </c>
      <c r="G9" s="10">
        <v>8851</v>
      </c>
      <c r="H9" s="13">
        <f t="shared" si="2"/>
        <v>361293</v>
      </c>
      <c r="I9" s="13">
        <f t="shared" si="3"/>
        <v>164827</v>
      </c>
      <c r="J9" s="2"/>
    </row>
    <row r="10" spans="1:10" x14ac:dyDescent="0.2">
      <c r="A10" s="12" t="s">
        <v>19</v>
      </c>
      <c r="B10" s="16">
        <f>570388</f>
        <v>570388</v>
      </c>
      <c r="C10" s="10">
        <f>B10*0.35+80000</f>
        <v>279635.8</v>
      </c>
      <c r="D10" s="10">
        <f t="shared" si="0"/>
        <v>80000</v>
      </c>
      <c r="E10" s="10">
        <f>16000</f>
        <v>16000</v>
      </c>
      <c r="F10" s="10">
        <f t="shared" si="1"/>
        <v>2800</v>
      </c>
      <c r="G10" s="10">
        <v>8851</v>
      </c>
      <c r="H10" s="13">
        <f t="shared" si="2"/>
        <v>387286.8</v>
      </c>
      <c r="I10" s="13">
        <f t="shared" si="3"/>
        <v>213101.2</v>
      </c>
      <c r="J10" s="2"/>
    </row>
    <row r="11" spans="1:10" x14ac:dyDescent="0.2">
      <c r="A11" s="12" t="s">
        <v>20</v>
      </c>
      <c r="B11" s="16">
        <f>586929</f>
        <v>586929</v>
      </c>
      <c r="C11" s="10">
        <f>B11*0.35+80000</f>
        <v>285425.15000000002</v>
      </c>
      <c r="D11" s="10">
        <f t="shared" si="0"/>
        <v>80000</v>
      </c>
      <c r="E11" s="10">
        <f>16000</f>
        <v>16000</v>
      </c>
      <c r="F11" s="10">
        <f t="shared" si="1"/>
        <v>2800</v>
      </c>
      <c r="G11" s="10">
        <v>8851</v>
      </c>
      <c r="H11" s="13">
        <f t="shared" si="2"/>
        <v>393076.15</v>
      </c>
      <c r="I11" s="13">
        <f t="shared" si="3"/>
        <v>223852.84999999998</v>
      </c>
      <c r="J11" s="2"/>
    </row>
    <row r="12" spans="1:10" x14ac:dyDescent="0.2">
      <c r="A12" s="12" t="s">
        <v>21</v>
      </c>
      <c r="B12" s="16">
        <f>341983</f>
        <v>341983</v>
      </c>
      <c r="C12" s="10">
        <f>B12*0.35+80000</f>
        <v>199694.05</v>
      </c>
      <c r="D12" s="10">
        <f t="shared" si="0"/>
        <v>80000</v>
      </c>
      <c r="E12" s="10">
        <f>16000</f>
        <v>16000</v>
      </c>
      <c r="F12" s="10">
        <f t="shared" si="1"/>
        <v>2800</v>
      </c>
      <c r="G12" s="10">
        <v>8851</v>
      </c>
      <c r="H12" s="13">
        <f t="shared" si="2"/>
        <v>307345.05</v>
      </c>
      <c r="I12" s="13">
        <f t="shared" si="3"/>
        <v>64637.950000000012</v>
      </c>
      <c r="J12" s="2"/>
    </row>
    <row r="13" spans="1:10" x14ac:dyDescent="0.2">
      <c r="A13" s="12" t="s">
        <v>22</v>
      </c>
      <c r="B13" s="16">
        <f>552084</f>
        <v>552084</v>
      </c>
      <c r="C13" s="10">
        <f>B13*0.35+80000</f>
        <v>273229.40000000002</v>
      </c>
      <c r="D13" s="10">
        <f t="shared" si="0"/>
        <v>80000</v>
      </c>
      <c r="E13" s="10">
        <f>16000</f>
        <v>16000</v>
      </c>
      <c r="F13" s="10">
        <f t="shared" si="1"/>
        <v>2800</v>
      </c>
      <c r="G13" s="10">
        <v>8851</v>
      </c>
      <c r="H13" s="13">
        <f t="shared" si="2"/>
        <v>380880.4</v>
      </c>
      <c r="I13" s="13">
        <f t="shared" si="3"/>
        <v>201203.59999999998</v>
      </c>
      <c r="J13" s="2"/>
    </row>
    <row r="14" spans="1:10" x14ac:dyDescent="0.2">
      <c r="A14" s="12" t="s">
        <v>23</v>
      </c>
      <c r="B14" s="16">
        <v>550000</v>
      </c>
      <c r="C14" s="10">
        <f>B14*0.35+80000</f>
        <v>272500</v>
      </c>
      <c r="D14" s="10">
        <f t="shared" si="0"/>
        <v>80000</v>
      </c>
      <c r="E14" s="10">
        <f>16000</f>
        <v>16000</v>
      </c>
      <c r="F14" s="10">
        <f t="shared" si="1"/>
        <v>2800</v>
      </c>
      <c r="G14" s="10">
        <v>8851</v>
      </c>
      <c r="H14" s="13">
        <f t="shared" si="2"/>
        <v>380151</v>
      </c>
      <c r="I14" s="13">
        <f t="shared" si="3"/>
        <v>199849</v>
      </c>
      <c r="J14" s="2"/>
    </row>
    <row r="15" spans="1:10" x14ac:dyDescent="0.2">
      <c r="A15" s="12" t="s">
        <v>24</v>
      </c>
      <c r="B15" s="16">
        <v>600000</v>
      </c>
      <c r="C15" s="10">
        <f>B15*0.35+80000</f>
        <v>290000</v>
      </c>
      <c r="D15" s="10">
        <f t="shared" si="0"/>
        <v>80000</v>
      </c>
      <c r="E15" s="10">
        <f>16000</f>
        <v>16000</v>
      </c>
      <c r="F15" s="10">
        <f t="shared" si="1"/>
        <v>2800</v>
      </c>
      <c r="G15" s="10">
        <v>8851</v>
      </c>
      <c r="H15" s="13">
        <f t="shared" si="2"/>
        <v>397651</v>
      </c>
      <c r="I15" s="13">
        <f t="shared" si="3"/>
        <v>232349</v>
      </c>
      <c r="J15" s="2"/>
    </row>
    <row r="16" spans="1:10" x14ac:dyDescent="0.2">
      <c r="A16" s="5" t="s">
        <v>1</v>
      </c>
      <c r="B16" s="6">
        <f>SUM(B4:B15)</f>
        <v>6708282</v>
      </c>
      <c r="C16" s="6"/>
      <c r="D16" s="6"/>
      <c r="E16" s="6"/>
      <c r="F16" s="6">
        <f t="shared" ref="F16" si="4">SUM(F4:F15)</f>
        <v>33600</v>
      </c>
      <c r="G16" s="6"/>
      <c r="H16" s="6">
        <f>SUM(H4:H15)</f>
        <v>4599710.6999999993</v>
      </c>
      <c r="I16" s="6">
        <f>SUM(I4:I15)</f>
        <v>2468571.2999999998</v>
      </c>
      <c r="J16" s="2"/>
    </row>
    <row r="17" spans="1:10" x14ac:dyDescent="0.2">
      <c r="A17" s="7" t="s">
        <v>2</v>
      </c>
      <c r="B17" s="8">
        <f>AVERAGE(B4:B11)</f>
        <v>583026.875</v>
      </c>
      <c r="C17" s="6"/>
      <c r="D17" s="6"/>
      <c r="E17" s="6"/>
      <c r="F17" s="6">
        <f>AVERAGE(F4:F11)</f>
        <v>2800</v>
      </c>
      <c r="G17" s="6"/>
      <c r="H17" s="8">
        <f>AVERAGE(H4:H15)</f>
        <v>383309.22499999992</v>
      </c>
      <c r="I17" s="8">
        <f>AVERAGE(I4:I15)</f>
        <v>205714.27499999999</v>
      </c>
      <c r="J17" s="2"/>
    </row>
    <row r="18" spans="1:10" ht="17" thickBot="1" x14ac:dyDescent="0.25">
      <c r="A18" s="2"/>
      <c r="B18" s="2"/>
      <c r="C18" s="3"/>
      <c r="D18" s="3"/>
      <c r="E18" s="3"/>
      <c r="F18" s="3"/>
      <c r="G18" s="3"/>
      <c r="H18" s="2"/>
      <c r="I18" s="2"/>
      <c r="J18" s="2"/>
    </row>
    <row r="19" spans="1:10" ht="19" x14ac:dyDescent="0.25">
      <c r="A19" s="21" t="s">
        <v>25</v>
      </c>
      <c r="B19" s="23">
        <v>3300000</v>
      </c>
    </row>
    <row r="20" spans="1:10" ht="20" thickBot="1" x14ac:dyDescent="0.3">
      <c r="A20" s="22" t="s">
        <v>26</v>
      </c>
      <c r="B20" s="24">
        <f>B19/I17</f>
        <v>16.041667502170181</v>
      </c>
    </row>
  </sheetData>
  <mergeCells count="4">
    <mergeCell ref="A2:A3"/>
    <mergeCell ref="I2:I3"/>
    <mergeCell ref="H2:H3"/>
    <mergeCell ref="C2:G2"/>
  </mergeCells>
  <phoneticPr fontId="6" type="noConversion"/>
  <pageMargins left="0.36000000000000004" right="0.36000000000000004" top="0.41000000000000009" bottom="0.41000000000000009" header="0.5" footer="0.5"/>
  <pageSetup paperSize="9" scale="7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Роман</cp:lastModifiedBy>
  <cp:lastPrinted>2014-11-21T09:25:18Z</cp:lastPrinted>
  <dcterms:created xsi:type="dcterms:W3CDTF">2014-10-20T11:27:17Z</dcterms:created>
  <dcterms:modified xsi:type="dcterms:W3CDTF">2024-11-28T12:15:02Z</dcterms:modified>
</cp:coreProperties>
</file>