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egorampenov/Desktop/Объекты/Classic7/"/>
    </mc:Choice>
  </mc:AlternateContent>
  <xr:revisionPtr revIDLastSave="0" documentId="13_ncr:1_{8AF3BF5A-9F94-8645-BA7C-A97BDD00CA09}" xr6:coauthVersionLast="47" xr6:coauthVersionMax="47" xr10:uidLastSave="{00000000-0000-0000-0000-000000000000}"/>
  <bookViews>
    <workbookView xWindow="0" yWindow="500" windowWidth="28800" windowHeight="16140" tabRatio="500" activeTab="1" xr2:uid="{00000000-000D-0000-FFFF-FFFF00000000}"/>
  </bookViews>
  <sheets>
    <sheet name="2024" sheetId="1" r:id="rId1"/>
    <sheet name="202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12" i="2" l="1"/>
  <c r="O13" i="2"/>
  <c r="O14" i="2"/>
  <c r="O15" i="2"/>
  <c r="P15" i="2" s="1"/>
  <c r="Q15" i="2" s="1"/>
  <c r="O16" i="2"/>
  <c r="O17" i="2"/>
  <c r="O11" i="2"/>
  <c r="I22" i="1"/>
  <c r="I21" i="1"/>
  <c r="L12" i="2"/>
  <c r="L13" i="2"/>
  <c r="L14" i="2"/>
  <c r="L15" i="2"/>
  <c r="L16" i="2"/>
  <c r="L17" i="2"/>
  <c r="P17" i="2" s="1"/>
  <c r="Q17" i="2" s="1"/>
  <c r="L11" i="2"/>
  <c r="B23" i="2"/>
  <c r="C23" i="2"/>
  <c r="D23" i="2"/>
  <c r="E23" i="2"/>
  <c r="H23" i="2"/>
  <c r="I23" i="2"/>
  <c r="J23" i="2"/>
  <c r="K23" i="2"/>
  <c r="M23" i="2"/>
  <c r="B24" i="2"/>
  <c r="C24" i="2"/>
  <c r="D24" i="2"/>
  <c r="E24" i="2"/>
  <c r="H24" i="2"/>
  <c r="I24" i="2"/>
  <c r="J24" i="2"/>
  <c r="K24" i="2"/>
  <c r="M24" i="2"/>
  <c r="P22" i="2"/>
  <c r="Q22" i="2" s="1"/>
  <c r="P21" i="2"/>
  <c r="Q21" i="2" s="1"/>
  <c r="P20" i="2"/>
  <c r="Q20" i="2" s="1"/>
  <c r="P19" i="2"/>
  <c r="Q19" i="2" s="1"/>
  <c r="P18" i="2"/>
  <c r="Q18" i="2" s="1"/>
  <c r="P14" i="2"/>
  <c r="Q14" i="2" s="1"/>
  <c r="P13" i="2"/>
  <c r="Q13" i="2" s="1"/>
  <c r="P12" i="2"/>
  <c r="Q12" i="2" s="1"/>
  <c r="P11" i="2"/>
  <c r="B24" i="1"/>
  <c r="C24" i="1"/>
  <c r="D24" i="1"/>
  <c r="E24" i="1"/>
  <c r="F24" i="1"/>
  <c r="G24" i="1"/>
  <c r="H24" i="1"/>
  <c r="J24" i="1"/>
  <c r="K24" i="1"/>
  <c r="L24" i="1"/>
  <c r="B23" i="1"/>
  <c r="C23" i="1"/>
  <c r="D23" i="1"/>
  <c r="E23" i="1"/>
  <c r="F23" i="1"/>
  <c r="G23" i="1"/>
  <c r="H23" i="1"/>
  <c r="J23" i="1"/>
  <c r="K23" i="1"/>
  <c r="L23" i="1"/>
  <c r="M22" i="1"/>
  <c r="N22" i="1" s="1"/>
  <c r="M21" i="1"/>
  <c r="N21" i="1" s="1"/>
  <c r="M20" i="1"/>
  <c r="N20" i="1" s="1"/>
  <c r="M19" i="1"/>
  <c r="N19" i="1" s="1"/>
  <c r="M18" i="1"/>
  <c r="N18" i="1" s="1"/>
  <c r="M17" i="1"/>
  <c r="N17" i="1" s="1"/>
  <c r="M15" i="1"/>
  <c r="N15" i="1" s="1"/>
  <c r="M14" i="1"/>
  <c r="N14" i="1" s="1"/>
  <c r="M13" i="1"/>
  <c r="N13" i="1" s="1"/>
  <c r="M12" i="1"/>
  <c r="N12" i="1" s="1"/>
  <c r="M11" i="1"/>
  <c r="N11" i="1" s="1"/>
  <c r="O24" i="2" l="1"/>
  <c r="P16" i="2"/>
  <c r="Q16" i="2" s="1"/>
  <c r="O23" i="2"/>
  <c r="P23" i="2"/>
  <c r="P24" i="2"/>
  <c r="Q11" i="2"/>
  <c r="M16" i="1"/>
  <c r="N16" i="1" s="1"/>
  <c r="N23" i="1" s="1"/>
  <c r="Q23" i="2" l="1"/>
  <c r="Q24" i="2"/>
  <c r="C6" i="2" s="1"/>
  <c r="M24" i="1"/>
  <c r="M23" i="1"/>
  <c r="N24" i="1"/>
  <c r="C6" i="1" s="1"/>
</calcChain>
</file>

<file path=xl/sharedStrings.xml><?xml version="1.0" encoding="utf-8"?>
<sst xmlns="http://schemas.openxmlformats.org/spreadsheetml/2006/main" count="45" uniqueCount="27">
  <si>
    <t>ИТОГО затраты</t>
  </si>
  <si>
    <t>СУММА год</t>
  </si>
  <si>
    <t>СРЕДНЕЕ год</t>
  </si>
  <si>
    <t>ПРИБЫЛЬ</t>
  </si>
  <si>
    <t>Выручка</t>
  </si>
  <si>
    <t>Затраты на персонал</t>
  </si>
  <si>
    <t>Затраты</t>
  </si>
  <si>
    <t>Стоимость бизнеса</t>
  </si>
  <si>
    <t>аренда и коммунальные платежи</t>
  </si>
  <si>
    <t>Стоимоть товарного остатка</t>
  </si>
  <si>
    <t>Материалы (товары)</t>
  </si>
  <si>
    <t>транспортные затраты (бензин, ремонт и пр)</t>
  </si>
  <si>
    <t>Реклама и пр</t>
  </si>
  <si>
    <t>Прочие расходы</t>
  </si>
  <si>
    <t>МЕСЯЦ</t>
  </si>
  <si>
    <t>Налоги</t>
  </si>
  <si>
    <t>Окупаемость мес</t>
  </si>
  <si>
    <t>Стоимость оборудования</t>
  </si>
  <si>
    <t>Аренда</t>
  </si>
  <si>
    <t>Выручка расчетный</t>
  </si>
  <si>
    <t>Доп доход</t>
  </si>
  <si>
    <t>Материалы подтвердить</t>
  </si>
  <si>
    <t>Экваринг</t>
  </si>
  <si>
    <t>Ремонт + улучшение бизнеса (покупка обрудования)</t>
  </si>
  <si>
    <t>коммунальные платежи</t>
  </si>
  <si>
    <t>Налоги УСН</t>
  </si>
  <si>
    <t>Налоги Персонал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</si>
</sst>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mmmm\ yyyy;@"/>
    <numFmt numFmtId="165" formatCode="_-* #,##0.00\ [$₽-419]_-;\-* #,##0.00\ [$₽-419]_-;_-* &quot;-&quot;??\ [$₽-419]_-;_-@_-"/>
  </numFmts>
  <fonts count="10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</font>
    <font>
      <sz val="12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0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2" fontId="8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/>
    <xf numFmtId="0" fontId="6" fillId="3" borderId="1" xfId="0" applyFont="1" applyFill="1" applyBorder="1"/>
    <xf numFmtId="0" fontId="0" fillId="3" borderId="1" xfId="0" applyFill="1" applyBorder="1"/>
    <xf numFmtId="9" fontId="0" fillId="3" borderId="0" xfId="145" applyFont="1" applyFill="1"/>
    <xf numFmtId="0" fontId="0" fillId="3" borderId="0" xfId="0" applyFill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164" fontId="2" fillId="4" borderId="13" xfId="0" applyNumberFormat="1" applyFont="1" applyFill="1" applyBorder="1" applyAlignment="1">
      <alignment horizontal="left"/>
    </xf>
    <xf numFmtId="3" fontId="2" fillId="0" borderId="8" xfId="0" applyNumberFormat="1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 wrapText="1"/>
    </xf>
    <xf numFmtId="0" fontId="2" fillId="2" borderId="21" xfId="0" applyFont="1" applyFill="1" applyBorder="1"/>
    <xf numFmtId="0" fontId="3" fillId="2" borderId="22" xfId="0" applyFont="1" applyFill="1" applyBorder="1"/>
    <xf numFmtId="3" fontId="3" fillId="0" borderId="10" xfId="0" applyNumberFormat="1" applyFont="1" applyBorder="1" applyAlignment="1">
      <alignment horizontal="center" vertical="center" wrapText="1"/>
    </xf>
    <xf numFmtId="165" fontId="2" fillId="4" borderId="16" xfId="0" applyNumberFormat="1" applyFont="1" applyFill="1" applyBorder="1" applyAlignment="1">
      <alignment horizontal="center" vertical="center"/>
    </xf>
    <xf numFmtId="165" fontId="2" fillId="4" borderId="1" xfId="0" applyNumberFormat="1" applyFont="1" applyFill="1" applyBorder="1" applyAlignment="1">
      <alignment horizontal="center" vertical="center"/>
    </xf>
    <xf numFmtId="165" fontId="8" fillId="4" borderId="1" xfId="192" applyNumberFormat="1" applyFill="1" applyBorder="1" applyAlignment="1" applyProtection="1">
      <alignment horizontal="center" vertical="center" wrapText="1"/>
      <protection locked="0"/>
    </xf>
    <xf numFmtId="165" fontId="2" fillId="4" borderId="2" xfId="0" applyNumberFormat="1" applyFont="1" applyFill="1" applyBorder="1" applyAlignment="1">
      <alignment horizontal="center" vertical="center"/>
    </xf>
    <xf numFmtId="165" fontId="2" fillId="4" borderId="17" xfId="0" applyNumberFormat="1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165" fontId="3" fillId="4" borderId="19" xfId="0" applyNumberFormat="1" applyFont="1" applyFill="1" applyBorder="1" applyAlignment="1">
      <alignment horizontal="center" vertical="center"/>
    </xf>
    <xf numFmtId="165" fontId="2" fillId="4" borderId="20" xfId="0" applyNumberFormat="1" applyFont="1" applyFill="1" applyBorder="1"/>
    <xf numFmtId="165" fontId="8" fillId="4" borderId="2" xfId="192" applyNumberFormat="1" applyFill="1" applyBorder="1" applyAlignment="1" applyProtection="1">
      <alignment horizontal="center" vertical="center" wrapText="1"/>
      <protection locked="0"/>
    </xf>
    <xf numFmtId="165" fontId="0" fillId="4" borderId="2" xfId="0" applyNumberFormat="1" applyFill="1" applyBorder="1" applyAlignment="1" applyProtection="1">
      <alignment horizontal="center" vertical="center" wrapText="1"/>
      <protection locked="0"/>
    </xf>
    <xf numFmtId="165" fontId="3" fillId="4" borderId="18" xfId="0" applyNumberFormat="1" applyFont="1" applyFill="1" applyBorder="1" applyAlignment="1">
      <alignment horizontal="center" vertical="center"/>
    </xf>
    <xf numFmtId="165" fontId="2" fillId="2" borderId="11" xfId="0" applyNumberFormat="1" applyFont="1" applyFill="1" applyBorder="1"/>
    <xf numFmtId="165" fontId="3" fillId="2" borderId="9" xfId="0" applyNumberFormat="1" applyFont="1" applyFill="1" applyBorder="1"/>
    <xf numFmtId="3" fontId="2" fillId="0" borderId="6" xfId="0" applyNumberFormat="1" applyFont="1" applyBorder="1" applyAlignment="1">
      <alignment horizontal="center" vertical="center" wrapText="1"/>
    </xf>
    <xf numFmtId="165" fontId="2" fillId="4" borderId="19" xfId="0" applyNumberFormat="1" applyFont="1" applyFill="1" applyBorder="1" applyAlignment="1">
      <alignment horizontal="center" vertical="center"/>
    </xf>
    <xf numFmtId="0" fontId="9" fillId="3" borderId="0" xfId="0" applyFont="1" applyFill="1"/>
    <xf numFmtId="165" fontId="2" fillId="4" borderId="24" xfId="0" applyNumberFormat="1" applyFont="1" applyFill="1" applyBorder="1" applyAlignment="1">
      <alignment horizontal="center" vertical="center"/>
    </xf>
    <xf numFmtId="165" fontId="2" fillId="4" borderId="20" xfId="0" applyNumberFormat="1" applyFont="1" applyFill="1" applyBorder="1" applyAlignment="1">
      <alignment horizontal="center" vertical="center"/>
    </xf>
    <xf numFmtId="165" fontId="8" fillId="4" borderId="20" xfId="192" applyNumberFormat="1" applyFill="1" applyBorder="1" applyAlignment="1" applyProtection="1">
      <alignment horizontal="center" vertical="center" wrapText="1"/>
      <protection locked="0"/>
    </xf>
    <xf numFmtId="165" fontId="0" fillId="4" borderId="20" xfId="0" applyNumberFormat="1" applyFill="1" applyBorder="1" applyAlignment="1" applyProtection="1">
      <alignment horizontal="center" vertical="center" wrapText="1"/>
      <protection locked="0"/>
    </xf>
    <xf numFmtId="3" fontId="2" fillId="0" borderId="10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3" fontId="3" fillId="0" borderId="14" xfId="0" applyNumberFormat="1" applyFont="1" applyBorder="1" applyAlignment="1">
      <alignment horizontal="center" wrapText="1"/>
    </xf>
    <xf numFmtId="3" fontId="3" fillId="0" borderId="15" xfId="0" applyNumberFormat="1" applyFont="1" applyBorder="1" applyAlignment="1">
      <alignment horizontal="center" wrapText="1"/>
    </xf>
  </cellXfs>
  <cellStyles count="203">
    <cellStyle name="Гиперссылка" xfId="27" builtinId="8" hidden="1"/>
    <cellStyle name="Гиперссылка" xfId="79" builtinId="8" hidden="1"/>
    <cellStyle name="Гиперссылка" xfId="193" builtinId="8" hidden="1"/>
    <cellStyle name="Гиперссылка" xfId="195" builtinId="8" hidden="1"/>
    <cellStyle name="Гиперссылка" xfId="170" builtinId="8" hidden="1"/>
    <cellStyle name="Гиперссылка" xfId="168" builtinId="8" hidden="1"/>
    <cellStyle name="Гиперссылка" xfId="201" builtinId="8" hidden="1"/>
    <cellStyle name="Гиперссылка" xfId="21" builtinId="8" hidden="1"/>
    <cellStyle name="Гиперссылка" xfId="55" builtinId="8" hidden="1"/>
    <cellStyle name="Гиперссылка" xfId="95" builtinId="8" hidden="1"/>
    <cellStyle name="Гиперссылка" xfId="135" builtinId="8" hidden="1"/>
    <cellStyle name="Гиперссылка" xfId="53" builtinId="8" hidden="1"/>
    <cellStyle name="Гиперссылка" xfId="3" builtinId="8" hidden="1"/>
    <cellStyle name="Гиперссылка" xfId="41" builtinId="8" hidden="1"/>
    <cellStyle name="Гиперссылка" xfId="83" builtinId="8" hidden="1"/>
    <cellStyle name="Гиперссылка" xfId="148" builtinId="8" hidden="1"/>
    <cellStyle name="Гиперссылка" xfId="190" builtinId="8" hidden="1"/>
    <cellStyle name="Гиперссылка" xfId="113" builtinId="8" hidden="1"/>
    <cellStyle name="Гиперссылка" xfId="158" builtinId="8" hidden="1"/>
    <cellStyle name="Гиперссылка" xfId="81" builtinId="8" hidden="1"/>
    <cellStyle name="Гиперссылка" xfId="65" builtinId="8" hidden="1"/>
    <cellStyle name="Гиперссылка" xfId="101" builtinId="8" hidden="1"/>
    <cellStyle name="Гиперссылка" xfId="141" builtinId="8" hidden="1"/>
    <cellStyle name="Гиперссылка" xfId="25" builtinId="8" hidden="1"/>
    <cellStyle name="Гиперссылка" xfId="91" builtinId="8" hidden="1"/>
    <cellStyle name="Гиперссылка" xfId="139" builtinId="8" hidden="1"/>
    <cellStyle name="Гиперссылка" xfId="172" builtinId="8" hidden="1"/>
    <cellStyle name="Гиперссылка" xfId="182" builtinId="8" hidden="1"/>
    <cellStyle name="Гиперссылка" xfId="109" builtinId="8" hidden="1"/>
    <cellStyle name="Гиперссылка" xfId="129" builtinId="8" hidden="1"/>
    <cellStyle name="Гиперссылка" xfId="188" builtinId="8" hidden="1"/>
    <cellStyle name="Гиперссылка" xfId="59" builtinId="8" hidden="1"/>
    <cellStyle name="Гиперссылка" xfId="17" builtinId="8" hidden="1"/>
    <cellStyle name="Гиперссылка" xfId="47" builtinId="8" hidden="1"/>
    <cellStyle name="Гиперссылка" xfId="7" builtinId="8" hidden="1"/>
    <cellStyle name="Гиперссылка" xfId="11" builtinId="8" hidden="1"/>
    <cellStyle name="Гиперссылка" xfId="49" builtinId="8" hidden="1"/>
    <cellStyle name="Гиперссылка" xfId="39" builtinId="8" hidden="1"/>
    <cellStyle name="Гиперссылка" xfId="45" builtinId="8" hidden="1"/>
    <cellStyle name="Гиперссылка" xfId="9" builtinId="8" hidden="1"/>
    <cellStyle name="Гиперссылка" xfId="1" builtinId="8" hidden="1"/>
    <cellStyle name="Гиперссылка" xfId="123" builtinId="8" hidden="1"/>
    <cellStyle name="Гиперссылка" xfId="97" builtinId="8" hidden="1"/>
    <cellStyle name="Гиперссылка" xfId="121" builtinId="8" hidden="1"/>
    <cellStyle name="Гиперссылка" xfId="166" builtinId="8" hidden="1"/>
    <cellStyle name="Гиперссылка" xfId="199" builtinId="8" hidden="1"/>
    <cellStyle name="Гиперссылка" xfId="156" builtinId="8" hidden="1"/>
    <cellStyle name="Гиперссылка" xfId="107" builtinId="8" hidden="1"/>
    <cellStyle name="Гиперссылка" xfId="75" builtinId="8" hidden="1"/>
    <cellStyle name="Гиперссылка" xfId="35" builtinId="8" hidden="1"/>
    <cellStyle name="Гиперссылка" xfId="162" builtinId="8" hidden="1"/>
    <cellStyle name="Гиперссылка" xfId="85" builtinId="8" hidden="1"/>
    <cellStyle name="Гиперссылка" xfId="61" builtinId="8" hidden="1"/>
    <cellStyle name="Гиперссылка" xfId="117" builtinId="8" hidden="1"/>
    <cellStyle name="Гиперссылка" xfId="137" builtinId="8" hidden="1"/>
    <cellStyle name="Гиперссылка" xfId="93" builtinId="8" hidden="1"/>
    <cellStyle name="Гиперссылка" xfId="180" builtinId="8" hidden="1"/>
    <cellStyle name="Гиперссылка" xfId="115" builtinId="8" hidden="1"/>
    <cellStyle name="Гиперссылка" xfId="19" builtinId="8" hidden="1"/>
    <cellStyle name="Гиперссылка" xfId="31" builtinId="8" hidden="1"/>
    <cellStyle name="Гиперссылка" xfId="15" builtinId="8" hidden="1"/>
    <cellStyle name="Гиперссылка" xfId="160" builtinId="8" hidden="1"/>
    <cellStyle name="Гиперссылка" xfId="119" builtinId="8" hidden="1"/>
    <cellStyle name="Гиперссылка" xfId="71" builtinId="8" hidden="1"/>
    <cellStyle name="Гиперссылка" xfId="33" builtinId="8" hidden="1"/>
    <cellStyle name="Гиперссылка" xfId="111" builtinId="8" hidden="1"/>
    <cellStyle name="Гиперссылка" xfId="184" builtinId="8" hidden="1"/>
    <cellStyle name="Гиперссылка" xfId="178" builtinId="8" hidden="1"/>
    <cellStyle name="Гиперссылка" xfId="186" builtinId="8" hidden="1"/>
    <cellStyle name="Гиперссылка" xfId="176" builtinId="8" hidden="1"/>
    <cellStyle name="Гиперссылка" xfId="143" builtinId="8" hidden="1"/>
    <cellStyle name="Гиперссылка" xfId="37" builtinId="8" hidden="1"/>
    <cellStyle name="Гиперссылка" xfId="63" builtinId="8" hidden="1"/>
    <cellStyle name="Гиперссылка" xfId="125" builtinId="8" hidden="1"/>
    <cellStyle name="Гиперссылка" xfId="105" builtinId="8" hidden="1"/>
    <cellStyle name="Гиперссылка" xfId="197" builtinId="8" hidden="1"/>
    <cellStyle name="Гиперссылка" xfId="164" builtinId="8" hidden="1"/>
    <cellStyle name="Гиперссылка" xfId="131" builtinId="8" hidden="1"/>
    <cellStyle name="Гиперссылка" xfId="67" builtinId="8" hidden="1"/>
    <cellStyle name="Гиперссылка" xfId="29" builtinId="8" hidden="1"/>
    <cellStyle name="Гиперссылка" xfId="51" builtinId="8" hidden="1"/>
    <cellStyle name="Гиперссылка" xfId="5" builtinId="8" hidden="1"/>
    <cellStyle name="Гиперссылка" xfId="23" builtinId="8" hidden="1"/>
    <cellStyle name="Гиперссылка" xfId="43" builtinId="8" hidden="1"/>
    <cellStyle name="Гиперссылка" xfId="127" builtinId="8" hidden="1"/>
    <cellStyle name="Гиперссылка" xfId="103" builtinId="8" hidden="1"/>
    <cellStyle name="Гиперссылка" xfId="87" builtinId="8" hidden="1"/>
    <cellStyle name="Гиперссылка" xfId="152" builtinId="8" hidden="1"/>
    <cellStyle name="Гиперссылка" xfId="13" builtinId="8" hidden="1"/>
    <cellStyle name="Гиперссылка" xfId="99" builtinId="8" hidden="1"/>
    <cellStyle name="Гиперссылка" xfId="174" builtinId="8" hidden="1"/>
    <cellStyle name="Гиперссылка" xfId="57" builtinId="8" hidden="1"/>
    <cellStyle name="Гиперссылка" xfId="89" builtinId="8" hidden="1"/>
    <cellStyle name="Гиперссылка" xfId="73" builtinId="8" hidden="1"/>
    <cellStyle name="Гиперссылка" xfId="150" builtinId="8" hidden="1"/>
    <cellStyle name="Гиперссылка" xfId="146" builtinId="8" hidden="1"/>
    <cellStyle name="Гиперссылка" xfId="69" builtinId="8" hidden="1"/>
    <cellStyle name="Гиперссылка" xfId="133" builtinId="8" hidden="1"/>
    <cellStyle name="Гиперссылка" xfId="77" builtinId="8" hidden="1"/>
    <cellStyle name="Гиперссылка" xfId="154" builtinId="8" hidden="1"/>
    <cellStyle name="Обычный" xfId="0" builtinId="0"/>
    <cellStyle name="Обычный_CFSibir" xfId="192" xr:uid="{00000000-0005-0000-0000-000065000000}"/>
    <cellStyle name="Открывавшаяся гиперссылка" xfId="24" builtinId="9" hidden="1"/>
    <cellStyle name="Открывавшаяся гиперссылка" xfId="12" builtinId="9" hidden="1"/>
    <cellStyle name="Открывавшаяся гиперссылка" xfId="30" builtinId="9" hidden="1"/>
    <cellStyle name="Открывавшаяся гиперссылка" xfId="40" builtinId="9" hidden="1"/>
    <cellStyle name="Открывавшаяся гиперссылка" xfId="151" builtinId="9" hidden="1"/>
    <cellStyle name="Открывавшаяся гиперссылка" xfId="200" builtinId="9" hidden="1"/>
    <cellStyle name="Открывавшаяся гиперссылка" xfId="194" builtinId="9" hidden="1"/>
    <cellStyle name="Открывавшаяся гиперссылка" xfId="161" builtinId="9" hidden="1"/>
    <cellStyle name="Открывавшаяся гиперссылка" xfId="177" builtinId="9" hidden="1"/>
    <cellStyle name="Открывавшаяся гиперссылка" xfId="189" builtinId="9" hidden="1"/>
    <cellStyle name="Открывавшаяся гиперссылка" xfId="118" builtinId="9" hidden="1"/>
    <cellStyle name="Открывавшаяся гиперссылка" xfId="126" builtinId="9" hidden="1"/>
    <cellStyle name="Открывавшаяся гиперссылка" xfId="130" builtinId="9" hidden="1"/>
    <cellStyle name="Открывавшаяся гиперссылка" xfId="138" builtinId="9" hidden="1"/>
    <cellStyle name="Открывавшаяся гиперссылка" xfId="140" builtinId="9" hidden="1"/>
    <cellStyle name="Открывавшаяся гиперссылка" xfId="142" builtinId="9" hidden="1"/>
    <cellStyle name="Открывавшаяся гиперссылка" xfId="114" builtinId="9" hidden="1"/>
    <cellStyle name="Открывавшаяся гиперссылка" xfId="100" builtinId="9" hidden="1"/>
    <cellStyle name="Открывавшаяся гиперссылка" xfId="102" builtinId="9" hidden="1"/>
    <cellStyle name="Открывавшаяся гиперссылка" xfId="94" builtinId="9" hidden="1"/>
    <cellStyle name="Открывавшаяся гиперссылка" xfId="116" builtinId="9" hidden="1"/>
    <cellStyle name="Открывавшаяся гиперссылка" xfId="106" builtinId="9" hidden="1"/>
    <cellStyle name="Открывавшаяся гиперссылка" xfId="167" builtinId="9" hidden="1"/>
    <cellStyle name="Открывавшаяся гиперссылка" xfId="134" builtinId="9" hidden="1"/>
    <cellStyle name="Открывавшаяся гиперссылка" xfId="110" builtinId="9" hidden="1"/>
    <cellStyle name="Открывавшаяся гиперссылка" xfId="202" builtinId="9" hidden="1"/>
    <cellStyle name="Открывавшаяся гиперссылка" xfId="159" builtinId="9" hidden="1"/>
    <cellStyle name="Открывавшаяся гиперссылка" xfId="165" builtinId="9" hidden="1"/>
    <cellStyle name="Открывавшаяся гиперссылка" xfId="173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91" builtinId="9" hidden="1"/>
    <cellStyle name="Открывавшаяся гиперссылка" xfId="196" builtinId="9" hidden="1"/>
    <cellStyle name="Открывавшаяся гиперссылка" xfId="198" builtinId="9" hidden="1"/>
    <cellStyle name="Открывавшаяся гиперссылка" xfId="144" builtinId="9" hidden="1"/>
    <cellStyle name="Открывавшаяся гиперссылка" xfId="149" builtinId="9" hidden="1"/>
    <cellStyle name="Открывавшаяся гиперссылка" xfId="155" builtinId="9" hidden="1"/>
    <cellStyle name="Открывавшаяся гиперссылка" xfId="62" builtinId="9" hidden="1"/>
    <cellStyle name="Открывавшаяся гиперссылка" xfId="52" builtinId="9" hidden="1"/>
    <cellStyle name="Открывавшаяся гиперссылка" xfId="70" builtinId="9" hidden="1"/>
    <cellStyle name="Открывавшаяся гиперссылка" xfId="90" builtinId="9" hidden="1"/>
    <cellStyle name="Открывавшаяся гиперссылка" xfId="157" builtinId="9" hidden="1"/>
    <cellStyle name="Открывавшаяся гиперссылка" xfId="112" builtinId="9" hidden="1"/>
    <cellStyle name="Открывавшаяся гиперссылка" xfId="183" builtinId="9" hidden="1"/>
    <cellStyle name="Открывавшаяся гиперссылка" xfId="171" builtinId="9" hidden="1"/>
    <cellStyle name="Открывавшаяся гиперссылка" xfId="122" builtinId="9" hidden="1"/>
    <cellStyle name="Открывавшаяся гиперссылка" xfId="124" builtinId="9" hidden="1"/>
    <cellStyle name="Открывавшаяся гиперссылка" xfId="98" builtinId="9" hidden="1"/>
    <cellStyle name="Открывавшаяся гиперссылка" xfId="108" builtinId="9" hidden="1"/>
    <cellStyle name="Открывавшаяся гиперссылка" xfId="132" builtinId="9" hidden="1"/>
    <cellStyle name="Открывавшаяся гиперссылка" xfId="147" builtinId="9" hidden="1"/>
    <cellStyle name="Открывавшаяся гиперссылка" xfId="185" builtinId="9" hidden="1"/>
    <cellStyle name="Открывавшаяся гиперссылка" xfId="86" builtinId="9" hidden="1"/>
    <cellStyle name="Открывавшаяся гиперссылка" xfId="4" builtinId="9" hidden="1"/>
    <cellStyle name="Открывавшаяся гиперссылка" xfId="18" builtinId="9" hidden="1"/>
    <cellStyle name="Открывавшаяся гиперссылка" xfId="10" builtinId="9" hidden="1"/>
    <cellStyle name="Открывавшаяся гиперссылка" xfId="56" builtinId="9" hidden="1"/>
    <cellStyle name="Открывавшаяся гиперссылка" xfId="32" builtinId="9" hidden="1"/>
    <cellStyle name="Открывавшаяся гиперссылка" xfId="14" builtinId="9" hidden="1"/>
    <cellStyle name="Открывавшаяся гиперссылка" xfId="82" builtinId="9" hidden="1"/>
    <cellStyle name="Открывавшаяся гиперссылка" xfId="50" builtinId="9" hidden="1"/>
    <cellStyle name="Открывавшаяся гиперссылка" xfId="60" builtinId="9" hidden="1"/>
    <cellStyle name="Открывавшаяся гиперссылка" xfId="64" builtinId="9" hidden="1"/>
    <cellStyle name="Открывавшаяся гиперссылка" xfId="66" builtinId="9" hidden="1"/>
    <cellStyle name="Открывавшаяся гиперссылка" xfId="74" builtinId="9" hidden="1"/>
    <cellStyle name="Открывавшаяся гиперссылка" xfId="76" builtinId="9" hidden="1"/>
    <cellStyle name="Открывавшаяся гиперссылка" xfId="78" builtinId="9" hidden="1"/>
    <cellStyle name="Открывавшаяся гиперссылка" xfId="96" builtinId="9" hidden="1"/>
    <cellStyle name="Открывавшаяся гиперссылка" xfId="46" builtinId="9" hidden="1"/>
    <cellStyle name="Открывавшаяся гиперссылка" xfId="128" builtinId="9" hidden="1"/>
    <cellStyle name="Открывавшаяся гиперссылка" xfId="120" builtinId="9" hidden="1"/>
    <cellStyle name="Открывавшаяся гиперссылка" xfId="136" builtinId="9" hidden="1"/>
    <cellStyle name="Открывавшаяся гиперссылка" xfId="153" builtinId="9" hidden="1"/>
    <cellStyle name="Открывавшаяся гиперссылка" xfId="48" builtinId="9" hidden="1"/>
    <cellStyle name="Открывавшаяся гиперссылка" xfId="104" builtinId="9" hidden="1"/>
    <cellStyle name="Открывавшаяся гиперссылка" xfId="58" builtinId="9" hidden="1"/>
    <cellStyle name="Открывавшаяся гиперссылка" xfId="22" builtinId="9" hidden="1"/>
    <cellStyle name="Открывавшаяся гиперссылка" xfId="68" builtinId="9" hidden="1"/>
    <cellStyle name="Открывавшаяся гиперссылка" xfId="42" builtinId="9" hidden="1"/>
    <cellStyle name="Открывавшаяся гиперссылка" xfId="54" builtinId="9" hidden="1"/>
    <cellStyle name="Открывавшаяся гиперссылка" xfId="2" builtinId="9" hidden="1"/>
    <cellStyle name="Открывавшаяся гиперссылка" xfId="72" builtinId="9" hidden="1"/>
    <cellStyle name="Открывавшаяся гиперссылка" xfId="20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16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44" builtinId="9" hidden="1"/>
    <cellStyle name="Открывавшаяся гиперссылка" xfId="80" builtinId="9" hidden="1"/>
    <cellStyle name="Открывавшаяся гиперссылка" xfId="84" builtinId="9" hidden="1"/>
    <cellStyle name="Открывавшаяся гиперссылка" xfId="92" builtinId="9" hidden="1"/>
    <cellStyle name="Открывавшаяся гиперссылка" xfId="88" builtinId="9" hidden="1"/>
    <cellStyle name="Открывавшаяся гиперссылка" xfId="175" builtinId="9" hidden="1"/>
    <cellStyle name="Открывавшаяся гиперссылка" xfId="163" builtinId="9" hidden="1"/>
    <cellStyle name="Открывавшаяся гиперссылка" xfId="187" builtinId="9" hidden="1"/>
    <cellStyle name="Открывавшаяся гиперссылка" xfId="169" builtinId="9" hidden="1"/>
    <cellStyle name="Процентный" xfId="145" builtinId="5"/>
  </cellStyles>
  <dxfs count="0"/>
  <tableStyles count="0" defaultTableStyle="TableStyleMedium9" defaultPivotStyle="PivotStyleMedium4"/>
  <colors>
    <mruColors>
      <color rgb="FFFF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1"/>
  <sheetViews>
    <sheetView topLeftCell="A6" zoomScale="125" zoomScaleNormal="120" zoomScalePageLayoutView="95" workbookViewId="0">
      <selection activeCell="A20" sqref="A19:A20"/>
    </sheetView>
  </sheetViews>
  <sheetFormatPr baseColWidth="10" defaultColWidth="11" defaultRowHeight="16"/>
  <cols>
    <col min="1" max="1" width="12.83203125" customWidth="1"/>
    <col min="2" max="2" width="14.5" customWidth="1"/>
    <col min="3" max="3" width="12.83203125" customWidth="1"/>
    <col min="4" max="4" width="13" bestFit="1" customWidth="1"/>
    <col min="5" max="5" width="12.83203125" customWidth="1"/>
    <col min="6" max="6" width="12.33203125" bestFit="1" customWidth="1"/>
    <col min="7" max="7" width="11.33203125" bestFit="1" customWidth="1"/>
    <col min="8" max="9" width="15.1640625" customWidth="1"/>
    <col min="10" max="10" width="12.6640625" bestFit="1" customWidth="1"/>
    <col min="11" max="11" width="11.33203125" bestFit="1" customWidth="1"/>
    <col min="12" max="12" width="15" customWidth="1"/>
    <col min="13" max="14" width="15.1640625" customWidth="1"/>
  </cols>
  <sheetData>
    <row r="1" spans="1: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7</v>
      </c>
      <c r="B3" s="4"/>
      <c r="C3" s="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43" t="s">
        <v>17</v>
      </c>
      <c r="B4" s="43"/>
      <c r="C4" s="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43" t="s">
        <v>9</v>
      </c>
      <c r="B5" s="43"/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>
      <c r="A6" s="43" t="s">
        <v>16</v>
      </c>
      <c r="B6" s="43"/>
      <c r="C6" s="4">
        <f>AVERAGE(C3/N24)</f>
        <v>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>
      <c r="L7" s="2"/>
      <c r="M7" s="2"/>
      <c r="N7" s="2"/>
      <c r="O7" s="2"/>
    </row>
    <row r="8" spans="1:15" ht="17" thickBo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5" customHeight="1">
      <c r="A9" s="44" t="s">
        <v>14</v>
      </c>
      <c r="B9" s="46" t="s">
        <v>4</v>
      </c>
      <c r="C9" s="47"/>
      <c r="D9" s="40" t="s">
        <v>6</v>
      </c>
      <c r="E9" s="41"/>
      <c r="F9" s="41"/>
      <c r="G9" s="41"/>
      <c r="H9" s="41"/>
      <c r="I9" s="41"/>
      <c r="J9" s="41"/>
      <c r="K9" s="41"/>
      <c r="L9" s="42"/>
      <c r="M9" s="38" t="s">
        <v>0</v>
      </c>
      <c r="N9" s="36" t="s">
        <v>3</v>
      </c>
      <c r="O9" s="2"/>
    </row>
    <row r="10" spans="1:15" s="1" customFormat="1" ht="57" customHeight="1" thickBot="1">
      <c r="A10" s="45"/>
      <c r="B10" s="8" t="s">
        <v>19</v>
      </c>
      <c r="C10" s="14" t="s">
        <v>20</v>
      </c>
      <c r="D10" s="10" t="s">
        <v>5</v>
      </c>
      <c r="E10" s="28" t="s">
        <v>18</v>
      </c>
      <c r="F10" s="7" t="s">
        <v>8</v>
      </c>
      <c r="G10" s="7" t="s">
        <v>11</v>
      </c>
      <c r="H10" s="7" t="s">
        <v>10</v>
      </c>
      <c r="I10" s="7" t="s">
        <v>22</v>
      </c>
      <c r="J10" s="7" t="s">
        <v>12</v>
      </c>
      <c r="K10" s="7" t="s">
        <v>13</v>
      </c>
      <c r="L10" s="11" t="s">
        <v>15</v>
      </c>
      <c r="M10" s="39"/>
      <c r="N10" s="37"/>
      <c r="O10" s="6"/>
    </row>
    <row r="11" spans="1:15" ht="17" thickBot="1">
      <c r="A11" s="9">
        <v>45292</v>
      </c>
      <c r="B11" s="21">
        <v>268002</v>
      </c>
      <c r="C11" s="22">
        <v>141000</v>
      </c>
      <c r="D11" s="15">
        <v>204501</v>
      </c>
      <c r="E11" s="29">
        <v>72000</v>
      </c>
      <c r="F11" s="16"/>
      <c r="G11" s="23"/>
      <c r="H11" s="17">
        <v>15000</v>
      </c>
      <c r="I11" s="23"/>
      <c r="J11" s="24"/>
      <c r="K11" s="18">
        <v>13000</v>
      </c>
      <c r="L11" s="19">
        <v>3300</v>
      </c>
      <c r="M11" s="25">
        <f t="shared" ref="M11:M15" si="0">D11+E11+F11+G11+H11+J11+K11+L11</f>
        <v>307801</v>
      </c>
      <c r="N11" s="20">
        <f t="shared" ref="N11:N22" si="1">B11+C11-M11</f>
        <v>101201</v>
      </c>
      <c r="O11" s="2"/>
    </row>
    <row r="12" spans="1:15" ht="17" thickBot="1">
      <c r="A12" s="9">
        <v>45323</v>
      </c>
      <c r="B12" s="21">
        <v>310600</v>
      </c>
      <c r="C12" s="22">
        <v>160400</v>
      </c>
      <c r="D12" s="15">
        <v>235500</v>
      </c>
      <c r="E12" s="29">
        <v>72000</v>
      </c>
      <c r="F12" s="16"/>
      <c r="G12" s="23"/>
      <c r="H12" s="17">
        <v>18000</v>
      </c>
      <c r="I12" s="23"/>
      <c r="J12" s="24"/>
      <c r="K12" s="18">
        <v>15000</v>
      </c>
      <c r="L12" s="19">
        <v>3300</v>
      </c>
      <c r="M12" s="25">
        <f t="shared" si="0"/>
        <v>343800</v>
      </c>
      <c r="N12" s="20">
        <f t="shared" si="1"/>
        <v>127200</v>
      </c>
      <c r="O12" s="2"/>
    </row>
    <row r="13" spans="1:15" ht="17" thickBot="1">
      <c r="A13" s="9">
        <v>45352</v>
      </c>
      <c r="B13" s="21">
        <v>448070</v>
      </c>
      <c r="C13" s="22">
        <v>134500</v>
      </c>
      <c r="D13" s="15">
        <v>291285</v>
      </c>
      <c r="E13" s="29">
        <v>71000</v>
      </c>
      <c r="F13" s="16"/>
      <c r="G13" s="23"/>
      <c r="H13" s="17">
        <v>20500</v>
      </c>
      <c r="I13" s="23"/>
      <c r="J13" s="24"/>
      <c r="K13" s="18">
        <v>14000</v>
      </c>
      <c r="L13" s="19">
        <v>3300</v>
      </c>
      <c r="M13" s="25">
        <f t="shared" si="0"/>
        <v>400085</v>
      </c>
      <c r="N13" s="20">
        <f t="shared" si="1"/>
        <v>182485</v>
      </c>
      <c r="O13" s="2"/>
    </row>
    <row r="14" spans="1:15" ht="17" thickBot="1">
      <c r="A14" s="9">
        <v>45383</v>
      </c>
      <c r="B14" s="21">
        <v>391240</v>
      </c>
      <c r="C14" s="22">
        <v>110020</v>
      </c>
      <c r="D14" s="15">
        <v>250630</v>
      </c>
      <c r="E14" s="29">
        <v>70000</v>
      </c>
      <c r="F14" s="16"/>
      <c r="G14" s="23"/>
      <c r="H14" s="17">
        <v>20000</v>
      </c>
      <c r="I14" s="23"/>
      <c r="J14" s="24"/>
      <c r="K14" s="18">
        <v>15000</v>
      </c>
      <c r="L14" s="19">
        <v>3300</v>
      </c>
      <c r="M14" s="25">
        <f t="shared" si="0"/>
        <v>358930</v>
      </c>
      <c r="N14" s="20">
        <f t="shared" si="1"/>
        <v>142330</v>
      </c>
      <c r="O14" s="2"/>
    </row>
    <row r="15" spans="1:15" ht="17" thickBot="1">
      <c r="A15" s="9">
        <v>45413</v>
      </c>
      <c r="B15" s="21">
        <v>437038</v>
      </c>
      <c r="C15" s="22">
        <v>108750</v>
      </c>
      <c r="D15" s="15">
        <v>272894</v>
      </c>
      <c r="E15" s="29">
        <v>70000</v>
      </c>
      <c r="F15" s="16"/>
      <c r="G15" s="23"/>
      <c r="H15" s="17">
        <v>21000</v>
      </c>
      <c r="I15" s="23"/>
      <c r="J15" s="24"/>
      <c r="K15" s="18">
        <v>13000</v>
      </c>
      <c r="L15" s="19">
        <v>3300</v>
      </c>
      <c r="M15" s="25">
        <f t="shared" si="0"/>
        <v>380194</v>
      </c>
      <c r="N15" s="20">
        <f t="shared" si="1"/>
        <v>165594</v>
      </c>
      <c r="O15" s="2"/>
    </row>
    <row r="16" spans="1:15" ht="17" thickBot="1">
      <c r="A16" s="9">
        <v>45444</v>
      </c>
      <c r="B16" s="21">
        <v>383692</v>
      </c>
      <c r="C16" s="22">
        <v>198533</v>
      </c>
      <c r="D16" s="15">
        <v>291113</v>
      </c>
      <c r="E16" s="29">
        <v>69000</v>
      </c>
      <c r="F16" s="16"/>
      <c r="G16" s="23"/>
      <c r="H16" s="17">
        <v>22000</v>
      </c>
      <c r="I16" s="23"/>
      <c r="J16" s="24"/>
      <c r="K16" s="18">
        <v>15500</v>
      </c>
      <c r="L16" s="19">
        <v>3300</v>
      </c>
      <c r="M16" s="25">
        <f t="shared" ref="M16:M22" si="2">SUM(D16:L16)</f>
        <v>400913</v>
      </c>
      <c r="N16" s="20">
        <f t="shared" si="1"/>
        <v>181312</v>
      </c>
      <c r="O16" s="2"/>
    </row>
    <row r="17" spans="1:15" ht="17" thickBot="1">
      <c r="A17" s="9">
        <v>45474</v>
      </c>
      <c r="B17" s="21">
        <v>390108</v>
      </c>
      <c r="C17" s="22">
        <v>307257</v>
      </c>
      <c r="D17" s="31">
        <v>348683</v>
      </c>
      <c r="E17" s="31">
        <v>68000</v>
      </c>
      <c r="F17" s="32"/>
      <c r="G17" s="33"/>
      <c r="H17" s="33">
        <v>13000</v>
      </c>
      <c r="I17" s="33"/>
      <c r="J17" s="34"/>
      <c r="K17" s="32">
        <v>15000</v>
      </c>
      <c r="L17" s="19">
        <v>3300</v>
      </c>
      <c r="M17" s="25">
        <f t="shared" si="2"/>
        <v>447983</v>
      </c>
      <c r="N17" s="20">
        <f t="shared" si="1"/>
        <v>249382</v>
      </c>
      <c r="O17" s="2"/>
    </row>
    <row r="18" spans="1:15" ht="17" thickBot="1">
      <c r="A18" s="9">
        <v>45505</v>
      </c>
      <c r="B18" s="21">
        <v>334613</v>
      </c>
      <c r="C18" s="22">
        <v>482263</v>
      </c>
      <c r="D18" s="31">
        <v>408438</v>
      </c>
      <c r="E18" s="31">
        <v>68500</v>
      </c>
      <c r="F18" s="32"/>
      <c r="G18" s="33"/>
      <c r="H18" s="33">
        <v>15000</v>
      </c>
      <c r="I18" s="33"/>
      <c r="J18" s="34"/>
      <c r="K18" s="32">
        <v>16600</v>
      </c>
      <c r="L18" s="19">
        <v>3300</v>
      </c>
      <c r="M18" s="25">
        <f t="shared" si="2"/>
        <v>511838</v>
      </c>
      <c r="N18" s="20">
        <f t="shared" si="1"/>
        <v>305038</v>
      </c>
      <c r="O18" s="2"/>
    </row>
    <row r="19" spans="1:15" ht="17" thickBot="1">
      <c r="A19" s="9">
        <v>45536</v>
      </c>
      <c r="B19" s="21">
        <v>362935</v>
      </c>
      <c r="C19" s="22">
        <v>299077</v>
      </c>
      <c r="D19" s="31">
        <v>331006</v>
      </c>
      <c r="E19" s="31">
        <v>70000</v>
      </c>
      <c r="F19" s="32"/>
      <c r="G19" s="33"/>
      <c r="H19" s="33">
        <v>14000</v>
      </c>
      <c r="I19" s="33"/>
      <c r="J19" s="34"/>
      <c r="K19" s="32">
        <v>15400</v>
      </c>
      <c r="L19" s="19">
        <v>3300</v>
      </c>
      <c r="M19" s="25">
        <f t="shared" si="2"/>
        <v>433706</v>
      </c>
      <c r="N19" s="20">
        <f t="shared" si="1"/>
        <v>228306</v>
      </c>
      <c r="O19" s="2"/>
    </row>
    <row r="20" spans="1:15" ht="17" thickBot="1">
      <c r="A20" s="9">
        <v>45566</v>
      </c>
      <c r="B20" s="21">
        <v>335379</v>
      </c>
      <c r="C20" s="22">
        <v>145000</v>
      </c>
      <c r="D20" s="31">
        <v>253574</v>
      </c>
      <c r="E20" s="31">
        <v>70000</v>
      </c>
      <c r="F20" s="32"/>
      <c r="G20" s="33"/>
      <c r="H20" s="33">
        <v>13000</v>
      </c>
      <c r="I20" s="33"/>
      <c r="J20" s="34"/>
      <c r="K20" s="32">
        <v>16066.666666666701</v>
      </c>
      <c r="L20" s="19">
        <v>3300</v>
      </c>
      <c r="M20" s="25">
        <f>SUM(D20:L20)</f>
        <v>355940.66666666669</v>
      </c>
      <c r="N20" s="20">
        <f t="shared" si="1"/>
        <v>124438.33333333331</v>
      </c>
      <c r="O20" s="2"/>
    </row>
    <row r="21" spans="1:15" ht="17" thickBot="1">
      <c r="A21" s="9">
        <v>45597</v>
      </c>
      <c r="B21" s="21">
        <v>321792.5</v>
      </c>
      <c r="C21" s="22">
        <v>78000</v>
      </c>
      <c r="D21" s="31">
        <v>176142</v>
      </c>
      <c r="E21" s="31">
        <v>70000</v>
      </c>
      <c r="F21" s="32">
        <v>12000</v>
      </c>
      <c r="G21" s="33"/>
      <c r="H21" s="33">
        <v>19000</v>
      </c>
      <c r="I21" s="33">
        <f>B21*0.019</f>
        <v>6114.0574999999999</v>
      </c>
      <c r="J21" s="34">
        <v>100000</v>
      </c>
      <c r="K21" s="32">
        <v>25896</v>
      </c>
      <c r="L21" s="19"/>
      <c r="M21" s="25">
        <f t="shared" si="2"/>
        <v>409152.0575</v>
      </c>
      <c r="N21" s="20">
        <f t="shared" si="1"/>
        <v>-9359.5574999999953</v>
      </c>
      <c r="O21" s="2"/>
    </row>
    <row r="22" spans="1:15" ht="17" thickBot="1">
      <c r="A22" s="9">
        <v>45627</v>
      </c>
      <c r="B22" s="21">
        <v>420937</v>
      </c>
      <c r="C22" s="22">
        <v>64320</v>
      </c>
      <c r="D22" s="31">
        <v>222710</v>
      </c>
      <c r="E22" s="31">
        <v>70000</v>
      </c>
      <c r="F22" s="32">
        <v>12000</v>
      </c>
      <c r="G22" s="33"/>
      <c r="H22" s="33">
        <v>22500</v>
      </c>
      <c r="I22" s="33">
        <f>B22*0.019</f>
        <v>7997.8029999999999</v>
      </c>
      <c r="J22" s="34"/>
      <c r="K22" s="32">
        <v>37850</v>
      </c>
      <c r="L22" s="19"/>
      <c r="M22" s="25">
        <f t="shared" si="2"/>
        <v>373057.80300000001</v>
      </c>
      <c r="N22" s="20">
        <f t="shared" si="1"/>
        <v>112199.19699999999</v>
      </c>
      <c r="O22" s="2"/>
    </row>
    <row r="23" spans="1:15" ht="17" thickBot="1">
      <c r="A23" s="12" t="s">
        <v>1</v>
      </c>
      <c r="B23" s="26">
        <f t="shared" ref="B23:N23" si="3">SUM(B11:B22)</f>
        <v>4404406.5</v>
      </c>
      <c r="C23" s="26">
        <f t="shared" si="3"/>
        <v>2229120</v>
      </c>
      <c r="D23" s="26">
        <f t="shared" si="3"/>
        <v>3286476</v>
      </c>
      <c r="E23" s="26">
        <f t="shared" si="3"/>
        <v>840500</v>
      </c>
      <c r="F23" s="26">
        <f t="shared" si="3"/>
        <v>24000</v>
      </c>
      <c r="G23" s="26">
        <f t="shared" si="3"/>
        <v>0</v>
      </c>
      <c r="H23" s="26">
        <f t="shared" si="3"/>
        <v>213000</v>
      </c>
      <c r="I23" s="26"/>
      <c r="J23" s="26">
        <f t="shared" si="3"/>
        <v>100000</v>
      </c>
      <c r="K23" s="26">
        <f t="shared" si="3"/>
        <v>212312.66666666669</v>
      </c>
      <c r="L23" s="26">
        <f t="shared" si="3"/>
        <v>33000</v>
      </c>
      <c r="M23" s="26">
        <f t="shared" si="3"/>
        <v>4723400.5271666665</v>
      </c>
      <c r="N23" s="26">
        <f t="shared" si="3"/>
        <v>1910125.9728333333</v>
      </c>
      <c r="O23" s="2"/>
    </row>
    <row r="24" spans="1:15" ht="17" thickBot="1">
      <c r="A24" s="13" t="s">
        <v>2</v>
      </c>
      <c r="B24" s="27">
        <f t="shared" ref="B24:N24" si="4">AVERAGE(B11:B22)</f>
        <v>367033.875</v>
      </c>
      <c r="C24" s="27">
        <f t="shared" si="4"/>
        <v>185760</v>
      </c>
      <c r="D24" s="27">
        <f t="shared" si="4"/>
        <v>273873</v>
      </c>
      <c r="E24" s="27">
        <f t="shared" si="4"/>
        <v>70041.666666666672</v>
      </c>
      <c r="F24" s="27">
        <f t="shared" si="4"/>
        <v>12000</v>
      </c>
      <c r="G24" s="27" t="e">
        <f t="shared" si="4"/>
        <v>#DIV/0!</v>
      </c>
      <c r="H24" s="27">
        <f t="shared" si="4"/>
        <v>17750</v>
      </c>
      <c r="I24" s="27"/>
      <c r="J24" s="27">
        <f t="shared" si="4"/>
        <v>100000</v>
      </c>
      <c r="K24" s="27">
        <f t="shared" si="4"/>
        <v>17692.722222222223</v>
      </c>
      <c r="L24" s="27">
        <f t="shared" si="4"/>
        <v>3300</v>
      </c>
      <c r="M24" s="27">
        <f t="shared" si="4"/>
        <v>393616.71059722221</v>
      </c>
      <c r="N24" s="27">
        <f t="shared" si="4"/>
        <v>159177.16440277777</v>
      </c>
      <c r="O24" s="2"/>
    </row>
    <row r="25" spans="1:15">
      <c r="A25" s="2"/>
      <c r="B25" s="2"/>
      <c r="C25" s="2"/>
      <c r="D25" s="5"/>
      <c r="E25" s="5"/>
      <c r="F25" s="5"/>
      <c r="G25" s="5"/>
      <c r="H25" s="5"/>
      <c r="I25" s="5"/>
      <c r="J25" s="5"/>
      <c r="K25" s="5"/>
      <c r="L25" s="5"/>
      <c r="M25" s="2"/>
      <c r="N25" s="2"/>
      <c r="O25" s="2"/>
    </row>
    <row r="26" spans="1: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30"/>
      <c r="O30" s="2"/>
    </row>
    <row r="31" spans="1: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</sheetData>
  <mergeCells count="8">
    <mergeCell ref="N9:N10"/>
    <mergeCell ref="M9:M10"/>
    <mergeCell ref="D9:L9"/>
    <mergeCell ref="A4:B4"/>
    <mergeCell ref="A6:B6"/>
    <mergeCell ref="A5:B5"/>
    <mergeCell ref="A9:A10"/>
    <mergeCell ref="B9:C9"/>
  </mergeCells>
  <phoneticPr fontId="7" type="noConversion"/>
  <pageMargins left="0.36000000000000004" right="0.36000000000000004" top="0.41000000000000009" bottom="0.41000000000000009" header="0.5" footer="0.5"/>
  <pageSetup paperSize="9" scale="72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22DC5-66A4-4547-AE8B-90A57932AD0A}">
  <sheetPr>
    <pageSetUpPr fitToPage="1"/>
  </sheetPr>
  <dimension ref="A1:R41"/>
  <sheetViews>
    <sheetView tabSelected="1" topLeftCell="A3" zoomScaleNormal="120" zoomScalePageLayoutView="95" workbookViewId="0">
      <selection activeCell="O22" sqref="O22"/>
    </sheetView>
  </sheetViews>
  <sheetFormatPr baseColWidth="10" defaultColWidth="11" defaultRowHeight="16"/>
  <cols>
    <col min="1" max="1" width="12.83203125" customWidth="1"/>
    <col min="2" max="2" width="14.5" customWidth="1"/>
    <col min="3" max="3" width="11.33203125" bestFit="1" customWidth="1"/>
    <col min="4" max="4" width="13" bestFit="1" customWidth="1"/>
    <col min="5" max="7" width="12.83203125" customWidth="1"/>
    <col min="8" max="8" width="12.33203125" bestFit="1" customWidth="1"/>
    <col min="9" max="9" width="11.33203125" bestFit="1" customWidth="1"/>
    <col min="10" max="10" width="15.1640625" customWidth="1"/>
    <col min="11" max="11" width="11.6640625" bestFit="1" customWidth="1"/>
    <col min="12" max="12" width="11.6640625" customWidth="1"/>
    <col min="13" max="13" width="11.33203125" bestFit="1" customWidth="1"/>
    <col min="14" max="14" width="11.33203125" customWidth="1"/>
    <col min="15" max="15" width="15" customWidth="1"/>
    <col min="16" max="17" width="15.1640625" customWidth="1"/>
  </cols>
  <sheetData>
    <row r="1" spans="1:18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 t="s">
        <v>7</v>
      </c>
      <c r="B3" s="4"/>
      <c r="C3" s="4">
        <v>3000000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>
      <c r="A4" s="43" t="s">
        <v>17</v>
      </c>
      <c r="B4" s="43"/>
      <c r="C4" s="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>
      <c r="A5" s="43" t="s">
        <v>9</v>
      </c>
      <c r="B5" s="43"/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>
      <c r="A6" s="43" t="s">
        <v>16</v>
      </c>
      <c r="B6" s="43"/>
      <c r="C6" s="4">
        <f>AVERAGE(C3/Q24)</f>
        <v>31.435929154448267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>
      <c r="O7" s="2"/>
      <c r="P7" s="2"/>
      <c r="Q7" s="2"/>
      <c r="R7" s="2"/>
    </row>
    <row r="8" spans="1:18" ht="17" thickBo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0" customHeight="1">
      <c r="A9" s="44" t="s">
        <v>14</v>
      </c>
      <c r="B9" s="46" t="s">
        <v>4</v>
      </c>
      <c r="C9" s="47"/>
      <c r="D9" s="40" t="s">
        <v>6</v>
      </c>
      <c r="E9" s="41"/>
      <c r="F9" s="41"/>
      <c r="G9" s="41"/>
      <c r="H9" s="41"/>
      <c r="I9" s="41"/>
      <c r="J9" s="41"/>
      <c r="K9" s="41"/>
      <c r="L9" s="41"/>
      <c r="M9" s="41"/>
      <c r="N9" s="41"/>
      <c r="O9" s="42"/>
      <c r="P9" s="38" t="s">
        <v>0</v>
      </c>
      <c r="Q9" s="36" t="s">
        <v>3</v>
      </c>
      <c r="R9" s="2"/>
    </row>
    <row r="10" spans="1:18" s="1" customFormat="1" ht="68" customHeight="1" thickBot="1">
      <c r="A10" s="45"/>
      <c r="B10" s="8" t="s">
        <v>19</v>
      </c>
      <c r="C10" s="14" t="s">
        <v>20</v>
      </c>
      <c r="D10" s="10" t="s">
        <v>5</v>
      </c>
      <c r="E10" s="28" t="s">
        <v>18</v>
      </c>
      <c r="F10" s="28"/>
      <c r="G10" s="28"/>
      <c r="H10" s="7" t="s">
        <v>24</v>
      </c>
      <c r="I10" s="7" t="s">
        <v>23</v>
      </c>
      <c r="J10" s="7" t="s">
        <v>21</v>
      </c>
      <c r="K10" s="7" t="s">
        <v>12</v>
      </c>
      <c r="L10" s="7" t="s">
        <v>22</v>
      </c>
      <c r="M10" s="7" t="s">
        <v>13</v>
      </c>
      <c r="N10" s="35" t="s">
        <v>26</v>
      </c>
      <c r="O10" s="11" t="s">
        <v>25</v>
      </c>
      <c r="P10" s="39"/>
      <c r="Q10" s="37"/>
      <c r="R10" s="6"/>
    </row>
    <row r="11" spans="1:18" ht="17" thickBot="1">
      <c r="A11" s="9">
        <v>45658</v>
      </c>
      <c r="B11" s="21">
        <v>183679</v>
      </c>
      <c r="C11" s="22">
        <v>60000</v>
      </c>
      <c r="D11" s="15">
        <v>59386</v>
      </c>
      <c r="E11" s="29">
        <v>70000</v>
      </c>
      <c r="F11" s="29"/>
      <c r="G11" s="29"/>
      <c r="H11" s="16">
        <v>12000</v>
      </c>
      <c r="I11" s="23">
        <v>0</v>
      </c>
      <c r="J11" s="17">
        <v>16745</v>
      </c>
      <c r="K11" s="24">
        <v>40000</v>
      </c>
      <c r="L11" s="24">
        <f>B11*0.019</f>
        <v>3489.9009999999998</v>
      </c>
      <c r="M11" s="18">
        <v>791</v>
      </c>
      <c r="N11" s="32">
        <v>50000</v>
      </c>
      <c r="O11" s="19">
        <f>120000/7</f>
        <v>17142.857142857141</v>
      </c>
      <c r="P11" s="25">
        <f>D11+E11+H11+I11+J11+K11+M11+O11</f>
        <v>216064.85714285713</v>
      </c>
      <c r="Q11" s="20">
        <f t="shared" ref="Q11:Q22" si="0">B11+C11-P11</f>
        <v>27614.14285714287</v>
      </c>
      <c r="R11" s="2"/>
    </row>
    <row r="12" spans="1:18" ht="17" thickBot="1">
      <c r="A12" s="9">
        <v>45689</v>
      </c>
      <c r="B12" s="21">
        <v>428376</v>
      </c>
      <c r="C12" s="22">
        <v>81000</v>
      </c>
      <c r="D12" s="15">
        <v>263847</v>
      </c>
      <c r="E12" s="29">
        <v>70000</v>
      </c>
      <c r="F12" s="29"/>
      <c r="G12" s="29"/>
      <c r="H12" s="16">
        <v>12000</v>
      </c>
      <c r="I12" s="23">
        <v>0</v>
      </c>
      <c r="J12" s="17">
        <v>22978</v>
      </c>
      <c r="K12" s="24"/>
      <c r="L12" s="24">
        <f t="shared" ref="L12:L17" si="1">B12*0.019</f>
        <v>8139.1440000000002</v>
      </c>
      <c r="M12" s="18">
        <v>13990</v>
      </c>
      <c r="N12" s="32">
        <v>50000</v>
      </c>
      <c r="O12" s="19">
        <f t="shared" ref="O12:O17" si="2">120000/7</f>
        <v>17142.857142857141</v>
      </c>
      <c r="P12" s="25">
        <f>D12+E12+H12+I12+J12+K12+M12+O12</f>
        <v>399957.85714285716</v>
      </c>
      <c r="Q12" s="20">
        <f t="shared" si="0"/>
        <v>109418.14285714284</v>
      </c>
      <c r="R12" s="2"/>
    </row>
    <row r="13" spans="1:18" ht="17" thickBot="1">
      <c r="A13" s="9">
        <v>45717</v>
      </c>
      <c r="B13" s="21">
        <v>499871.5</v>
      </c>
      <c r="C13" s="22">
        <v>75000</v>
      </c>
      <c r="D13" s="15">
        <v>333189</v>
      </c>
      <c r="E13" s="29">
        <v>70000</v>
      </c>
      <c r="F13" s="29"/>
      <c r="G13" s="29"/>
      <c r="H13" s="16">
        <v>12000</v>
      </c>
      <c r="I13" s="23">
        <v>10000</v>
      </c>
      <c r="J13" s="23">
        <v>28387</v>
      </c>
      <c r="K13" s="24"/>
      <c r="L13" s="24">
        <f t="shared" si="1"/>
        <v>9497.5584999999992</v>
      </c>
      <c r="M13" s="18">
        <v>18309</v>
      </c>
      <c r="N13" s="32">
        <v>50000</v>
      </c>
      <c r="O13" s="19">
        <f t="shared" si="2"/>
        <v>17142.857142857141</v>
      </c>
      <c r="P13" s="25">
        <f>D13+E13+H13+I13+J14+K13+M13+O13</f>
        <v>491130.85714285716</v>
      </c>
      <c r="Q13" s="20">
        <f t="shared" si="0"/>
        <v>83740.642857142841</v>
      </c>
      <c r="R13" s="2"/>
    </row>
    <row r="14" spans="1:18" ht="17" thickBot="1">
      <c r="A14" s="9">
        <v>45748</v>
      </c>
      <c r="B14" s="21">
        <v>508894</v>
      </c>
      <c r="C14" s="22">
        <v>90000</v>
      </c>
      <c r="D14" s="15">
        <v>291295.25</v>
      </c>
      <c r="E14" s="29">
        <v>70000</v>
      </c>
      <c r="F14" s="29"/>
      <c r="G14" s="29"/>
      <c r="H14" s="16">
        <v>10000</v>
      </c>
      <c r="I14" s="23">
        <v>10000</v>
      </c>
      <c r="J14" s="17">
        <v>30490</v>
      </c>
      <c r="K14" s="24"/>
      <c r="L14" s="24">
        <f t="shared" si="1"/>
        <v>9668.985999999999</v>
      </c>
      <c r="M14" s="18">
        <v>12162</v>
      </c>
      <c r="N14" s="32">
        <v>50000</v>
      </c>
      <c r="O14" s="19">
        <f t="shared" si="2"/>
        <v>17142.857142857141</v>
      </c>
      <c r="P14" s="25">
        <f>D14+E14+H14+I14+J15+K14+M14+O14</f>
        <v>427261.10714285716</v>
      </c>
      <c r="Q14" s="20">
        <f t="shared" si="0"/>
        <v>171632.89285714284</v>
      </c>
      <c r="R14" s="2"/>
    </row>
    <row r="15" spans="1:18" ht="17" thickBot="1">
      <c r="A15" s="9">
        <v>45778</v>
      </c>
      <c r="B15" s="21">
        <v>461179</v>
      </c>
      <c r="C15" s="22">
        <v>78000</v>
      </c>
      <c r="D15" s="15">
        <v>222138</v>
      </c>
      <c r="E15" s="29">
        <v>70000</v>
      </c>
      <c r="F15" s="29"/>
      <c r="G15" s="29"/>
      <c r="H15" s="16">
        <v>10000</v>
      </c>
      <c r="I15" s="23">
        <v>10000</v>
      </c>
      <c r="J15" s="17">
        <v>16661</v>
      </c>
      <c r="K15" s="24"/>
      <c r="L15" s="24">
        <f t="shared" si="1"/>
        <v>8762.4009999999998</v>
      </c>
      <c r="M15" s="18">
        <v>12772</v>
      </c>
      <c r="N15" s="32">
        <v>50000</v>
      </c>
      <c r="O15" s="19">
        <f t="shared" si="2"/>
        <v>17142.857142857141</v>
      </c>
      <c r="P15" s="25">
        <f>D15+E15+H15+I15+J16+K15+M15+O15</f>
        <v>393239.85714285716</v>
      </c>
      <c r="Q15" s="20">
        <f t="shared" si="0"/>
        <v>145939.14285714284</v>
      </c>
      <c r="R15" s="2"/>
    </row>
    <row r="16" spans="1:18" ht="17" thickBot="1">
      <c r="A16" s="9">
        <v>45809</v>
      </c>
      <c r="B16" s="21">
        <v>536633.94999999995</v>
      </c>
      <c r="C16" s="22">
        <v>98000</v>
      </c>
      <c r="D16" s="15">
        <v>343264</v>
      </c>
      <c r="E16" s="29">
        <v>70000</v>
      </c>
      <c r="F16" s="29"/>
      <c r="G16" s="29"/>
      <c r="H16" s="16">
        <v>10000</v>
      </c>
      <c r="I16" s="23">
        <v>10000</v>
      </c>
      <c r="J16" s="17">
        <v>51187</v>
      </c>
      <c r="K16" s="24"/>
      <c r="L16" s="24">
        <f t="shared" si="1"/>
        <v>10196.045049999999</v>
      </c>
      <c r="M16" s="18">
        <v>22248</v>
      </c>
      <c r="N16" s="32">
        <v>50000</v>
      </c>
      <c r="O16" s="19">
        <f t="shared" si="2"/>
        <v>17142.857142857141</v>
      </c>
      <c r="P16" s="25">
        <f t="shared" ref="P16:P22" si="3">SUM(D16:O16)</f>
        <v>584037.90219285723</v>
      </c>
      <c r="Q16" s="20">
        <f t="shared" si="0"/>
        <v>50596.047807142721</v>
      </c>
      <c r="R16" s="2"/>
    </row>
    <row r="17" spans="1:18" ht="17" thickBot="1">
      <c r="A17" s="9">
        <v>45839</v>
      </c>
      <c r="B17" s="21">
        <v>478899.36</v>
      </c>
      <c r="C17" s="22">
        <v>84000</v>
      </c>
      <c r="D17" s="31">
        <v>273007</v>
      </c>
      <c r="E17" s="29">
        <v>70000</v>
      </c>
      <c r="F17" s="29"/>
      <c r="G17" s="29"/>
      <c r="H17" s="16">
        <v>10000</v>
      </c>
      <c r="I17" s="23">
        <v>10000</v>
      </c>
      <c r="J17" s="17">
        <v>28568</v>
      </c>
      <c r="K17" s="24"/>
      <c r="L17" s="24">
        <f t="shared" si="1"/>
        <v>9099.0878400000001</v>
      </c>
      <c r="M17" s="32">
        <v>15998</v>
      </c>
      <c r="N17" s="32">
        <v>50000</v>
      </c>
      <c r="O17" s="19">
        <f t="shared" si="2"/>
        <v>17142.857142857141</v>
      </c>
      <c r="P17" s="25">
        <f t="shared" si="3"/>
        <v>483814.94498285715</v>
      </c>
      <c r="Q17" s="20">
        <f t="shared" si="0"/>
        <v>79084.415017142834</v>
      </c>
      <c r="R17" s="2"/>
    </row>
    <row r="18" spans="1:18" ht="17" thickBot="1">
      <c r="A18" s="9">
        <v>45870</v>
      </c>
      <c r="B18" s="21"/>
      <c r="C18" s="22"/>
      <c r="D18" s="31"/>
      <c r="E18" s="31"/>
      <c r="F18" s="31"/>
      <c r="G18" s="31"/>
      <c r="H18" s="32"/>
      <c r="I18" s="33"/>
      <c r="J18" s="33"/>
      <c r="K18" s="34"/>
      <c r="L18" s="34"/>
      <c r="M18" s="32"/>
      <c r="N18" s="32"/>
      <c r="O18" s="19"/>
      <c r="P18" s="25">
        <f t="shared" si="3"/>
        <v>0</v>
      </c>
      <c r="Q18" s="20">
        <f t="shared" si="0"/>
        <v>0</v>
      </c>
      <c r="R18" s="2"/>
    </row>
    <row r="19" spans="1:18" ht="17" thickBot="1">
      <c r="A19" s="9">
        <v>45901</v>
      </c>
      <c r="B19" s="21"/>
      <c r="C19" s="22"/>
      <c r="D19" s="31"/>
      <c r="E19" s="31"/>
      <c r="F19" s="31"/>
      <c r="G19" s="31"/>
      <c r="H19" s="32"/>
      <c r="I19" s="33"/>
      <c r="J19" s="33"/>
      <c r="K19" s="34"/>
      <c r="L19" s="34"/>
      <c r="M19" s="32"/>
      <c r="N19" s="32"/>
      <c r="O19" s="19"/>
      <c r="P19" s="25">
        <f t="shared" si="3"/>
        <v>0</v>
      </c>
      <c r="Q19" s="20">
        <f t="shared" si="0"/>
        <v>0</v>
      </c>
      <c r="R19" s="2"/>
    </row>
    <row r="20" spans="1:18" ht="17" thickBot="1">
      <c r="A20" s="9">
        <v>45931</v>
      </c>
      <c r="B20" s="21"/>
      <c r="C20" s="22"/>
      <c r="D20" s="31"/>
      <c r="E20" s="31"/>
      <c r="F20" s="31"/>
      <c r="G20" s="31"/>
      <c r="H20" s="32"/>
      <c r="I20" s="33"/>
      <c r="J20" s="33"/>
      <c r="K20" s="34"/>
      <c r="L20" s="34"/>
      <c r="M20" s="32"/>
      <c r="N20" s="32"/>
      <c r="O20" s="19"/>
      <c r="P20" s="25">
        <f t="shared" si="3"/>
        <v>0</v>
      </c>
      <c r="Q20" s="20">
        <f t="shared" si="0"/>
        <v>0</v>
      </c>
      <c r="R20" s="2"/>
    </row>
    <row r="21" spans="1:18" ht="17" thickBot="1">
      <c r="A21" s="9">
        <v>45962</v>
      </c>
      <c r="B21" s="21"/>
      <c r="C21" s="22"/>
      <c r="D21" s="31"/>
      <c r="E21" s="31"/>
      <c r="F21" s="31"/>
      <c r="G21" s="31"/>
      <c r="H21" s="32"/>
      <c r="I21" s="33"/>
      <c r="J21" s="33"/>
      <c r="K21" s="34"/>
      <c r="L21" s="34"/>
      <c r="M21" s="32"/>
      <c r="N21" s="32"/>
      <c r="O21" s="19"/>
      <c r="P21" s="25">
        <f t="shared" si="3"/>
        <v>0</v>
      </c>
      <c r="Q21" s="20">
        <f t="shared" si="0"/>
        <v>0</v>
      </c>
      <c r="R21" s="2"/>
    </row>
    <row r="22" spans="1:18" ht="17" thickBot="1">
      <c r="A22" s="9">
        <v>45992</v>
      </c>
      <c r="B22" s="21"/>
      <c r="C22" s="22"/>
      <c r="D22" s="31"/>
      <c r="E22" s="31"/>
      <c r="F22" s="31"/>
      <c r="G22" s="31"/>
      <c r="H22" s="32"/>
      <c r="I22" s="33"/>
      <c r="J22" s="33"/>
      <c r="K22" s="34"/>
      <c r="L22" s="34"/>
      <c r="M22" s="32"/>
      <c r="N22" s="32"/>
      <c r="O22" s="19"/>
      <c r="P22" s="25">
        <f t="shared" si="3"/>
        <v>0</v>
      </c>
      <c r="Q22" s="20">
        <f t="shared" si="0"/>
        <v>0</v>
      </c>
      <c r="R22" s="2"/>
    </row>
    <row r="23" spans="1:18" ht="17" thickBot="1">
      <c r="A23" s="12" t="s">
        <v>1</v>
      </c>
      <c r="B23" s="26">
        <f t="shared" ref="B23:P23" si="4">SUM(B11:B17)</f>
        <v>3097532.81</v>
      </c>
      <c r="C23" s="26">
        <f t="shared" si="4"/>
        <v>566000</v>
      </c>
      <c r="D23" s="26">
        <f t="shared" si="4"/>
        <v>1786126.25</v>
      </c>
      <c r="E23" s="26">
        <f t="shared" si="4"/>
        <v>490000</v>
      </c>
      <c r="F23" s="26"/>
      <c r="G23" s="26"/>
      <c r="H23" s="26">
        <f t="shared" si="4"/>
        <v>76000</v>
      </c>
      <c r="I23" s="26">
        <f t="shared" si="4"/>
        <v>50000</v>
      </c>
      <c r="J23" s="26">
        <f t="shared" si="4"/>
        <v>195016</v>
      </c>
      <c r="K23" s="26">
        <f t="shared" si="4"/>
        <v>40000</v>
      </c>
      <c r="L23" s="26"/>
      <c r="M23" s="26">
        <f t="shared" si="4"/>
        <v>96270</v>
      </c>
      <c r="N23" s="26"/>
      <c r="O23" s="26">
        <f>SUM(O11:O17)</f>
        <v>120000</v>
      </c>
      <c r="P23" s="26">
        <f t="shared" si="4"/>
        <v>2995507.38289</v>
      </c>
      <c r="Q23" s="26">
        <f>SUM(Q11:Q17)</f>
        <v>668025.42710999982</v>
      </c>
      <c r="R23" s="2"/>
    </row>
    <row r="24" spans="1:18" ht="17" thickBot="1">
      <c r="A24" s="13" t="s">
        <v>2</v>
      </c>
      <c r="B24" s="27">
        <f t="shared" ref="B24:P24" si="5">AVERAGE(B11:B17)</f>
        <v>442504.68714285718</v>
      </c>
      <c r="C24" s="27">
        <f t="shared" si="5"/>
        <v>80857.142857142855</v>
      </c>
      <c r="D24" s="27">
        <f t="shared" si="5"/>
        <v>255160.89285714287</v>
      </c>
      <c r="E24" s="27">
        <f t="shared" si="5"/>
        <v>70000</v>
      </c>
      <c r="F24" s="27"/>
      <c r="G24" s="27"/>
      <c r="H24" s="27">
        <f t="shared" si="5"/>
        <v>10857.142857142857</v>
      </c>
      <c r="I24" s="27">
        <f t="shared" si="5"/>
        <v>7142.8571428571431</v>
      </c>
      <c r="J24" s="27">
        <f t="shared" si="5"/>
        <v>27859.428571428572</v>
      </c>
      <c r="K24" s="27">
        <f t="shared" si="5"/>
        <v>40000</v>
      </c>
      <c r="L24" s="27"/>
      <c r="M24" s="27">
        <f t="shared" si="5"/>
        <v>13752.857142857143</v>
      </c>
      <c r="N24" s="27"/>
      <c r="O24" s="27">
        <f>AVERAGE(O11:O17)</f>
        <v>17142.857142857141</v>
      </c>
      <c r="P24" s="27">
        <f t="shared" si="5"/>
        <v>427929.62612714287</v>
      </c>
      <c r="Q24" s="27">
        <f>AVERAGE(Q11:Q17)</f>
        <v>95432.203872857121</v>
      </c>
      <c r="R24" s="2"/>
    </row>
    <row r="25" spans="1:18">
      <c r="A25" s="2"/>
      <c r="B25" s="2"/>
      <c r="C25" s="2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2"/>
      <c r="Q25" s="2"/>
      <c r="R25" s="2"/>
    </row>
    <row r="26" spans="1:18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30"/>
      <c r="R30" s="2"/>
    </row>
    <row r="31" spans="1:18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8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</sheetData>
  <mergeCells count="8">
    <mergeCell ref="P9:P10"/>
    <mergeCell ref="Q9:Q10"/>
    <mergeCell ref="A4:B4"/>
    <mergeCell ref="A5:B5"/>
    <mergeCell ref="A6:B6"/>
    <mergeCell ref="A9:A10"/>
    <mergeCell ref="B9:C9"/>
    <mergeCell ref="D9:O9"/>
  </mergeCells>
  <pageMargins left="0.36000000000000004" right="0.36000000000000004" top="0.41000000000000009" bottom="0.41000000000000009" header="0.5" footer="0.5"/>
  <pageSetup paperSize="9" scale="72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Egor Ampenov</cp:lastModifiedBy>
  <cp:lastPrinted>2023-09-28T08:04:19Z</cp:lastPrinted>
  <dcterms:created xsi:type="dcterms:W3CDTF">2014-10-20T11:27:17Z</dcterms:created>
  <dcterms:modified xsi:type="dcterms:W3CDTF">2025-08-26T07:54:42Z</dcterms:modified>
</cp:coreProperties>
</file>