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man/Desktop/ТОПОВЫЕ ОБЬЕКТЫ/50 кг костей/"/>
    </mc:Choice>
  </mc:AlternateContent>
  <xr:revisionPtr revIDLastSave="0" documentId="13_ncr:1_{332A7070-CCAE-2841-BA31-529972BDF28B}" xr6:coauthVersionLast="47" xr6:coauthVersionMax="47" xr10:uidLastSave="{00000000-0000-0000-0000-000000000000}"/>
  <bookViews>
    <workbookView xWindow="0" yWindow="500" windowWidth="26740" windowHeight="15060" tabRatio="500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4" i="1"/>
  <c r="S13" i="1"/>
  <c r="S14" i="1"/>
  <c r="S15" i="1"/>
  <c r="S16" i="1"/>
  <c r="S12" i="1"/>
  <c r="S5" i="1"/>
  <c r="S6" i="1"/>
  <c r="S7" i="1"/>
  <c r="S8" i="1"/>
  <c r="S9" i="1"/>
  <c r="S10" i="1"/>
  <c r="S11" i="1"/>
  <c r="S4" i="1"/>
  <c r="E4" i="1"/>
  <c r="M4" i="1"/>
  <c r="Q4" i="1"/>
  <c r="E5" i="1"/>
  <c r="M5" i="1"/>
  <c r="Q5" i="1"/>
  <c r="E6" i="1"/>
  <c r="M6" i="1"/>
  <c r="Q6" i="1"/>
  <c r="E7" i="1"/>
  <c r="M7" i="1"/>
  <c r="Q7" i="1"/>
  <c r="E8" i="1"/>
  <c r="M8" i="1"/>
  <c r="Q8" i="1"/>
  <c r="E9" i="1"/>
  <c r="M9" i="1"/>
  <c r="Q9" i="1"/>
  <c r="E10" i="1"/>
  <c r="M10" i="1"/>
  <c r="Q10" i="1"/>
  <c r="E11" i="1"/>
  <c r="M11" i="1"/>
  <c r="Q11" i="1"/>
  <c r="S18" i="1"/>
  <c r="M12" i="1"/>
  <c r="M13" i="1"/>
  <c r="M14" i="1"/>
  <c r="M15" i="1"/>
  <c r="M16" i="1"/>
  <c r="Q12" i="1"/>
  <c r="Q13" i="1"/>
  <c r="Q14" i="1"/>
  <c r="Q15" i="1"/>
  <c r="Q16" i="1"/>
  <c r="B18" i="1"/>
  <c r="B17" i="1"/>
  <c r="Q17" i="1"/>
  <c r="Q18" i="1"/>
  <c r="S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Роман</author>
  </authors>
  <commentList>
    <comment ref="L5" authorId="0" shapeId="0" xr:uid="{2991E9BE-7957-4C47-86AA-DE41D1E1D745}">
      <text>
        <r>
          <rPr>
            <b/>
            <sz val="10"/>
            <color rgb="FF000000"/>
            <rFont val="Tahoma"/>
            <family val="2"/>
            <charset val="204"/>
          </rPr>
          <t>Роман: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КОМПЛИМЕНТЫ</t>
        </r>
      </text>
    </comment>
    <comment ref="L6" authorId="0" shapeId="0" xr:uid="{915410D0-6BCF-2343-AFC2-934F3EA11687}">
      <text>
        <r>
          <rPr>
            <b/>
            <sz val="10"/>
            <color rgb="FF000000"/>
            <rFont val="Tahoma"/>
            <family val="2"/>
            <charset val="204"/>
          </rPr>
          <t>Роман: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НАРЖНАЯ РЕКЛАМА+КОМПЛИМЕНТЫ</t>
        </r>
      </text>
    </comment>
    <comment ref="L7" authorId="0" shapeId="0" xr:uid="{AD8B12EB-7AC7-174D-8727-7D2A3066C0C2}">
      <text>
        <r>
          <rPr>
            <b/>
            <sz val="10"/>
            <color rgb="FF000000"/>
            <rFont val="Tahoma"/>
            <family val="2"/>
            <charset val="204"/>
          </rPr>
          <t>Роман: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 xml:space="preserve">ПОЛИГРАФИЯ ДЛЯ БАРА 
</t>
        </r>
        <r>
          <rPr>
            <sz val="10"/>
            <color rgb="FF000000"/>
            <rFont val="Tahoma"/>
            <family val="2"/>
            <charset val="204"/>
          </rPr>
          <t>КОМПЛИМЕНТЫ</t>
        </r>
      </text>
    </comment>
    <comment ref="L8" authorId="0" shapeId="0" xr:uid="{62F34143-8A11-F54F-B580-8755C78EAFC5}">
      <text>
        <r>
          <rPr>
            <b/>
            <sz val="10"/>
            <color rgb="FF000000"/>
            <rFont val="Tahoma"/>
            <family val="2"/>
            <charset val="204"/>
          </rPr>
          <t>Роман: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 xml:space="preserve">ПР
</t>
        </r>
        <r>
          <rPr>
            <sz val="10"/>
            <color rgb="FF000000"/>
            <rFont val="Tahoma"/>
            <family val="2"/>
            <charset val="204"/>
          </rPr>
          <t>ПОЛИГРАФИЯ</t>
        </r>
      </text>
    </comment>
    <comment ref="L9" authorId="0" shapeId="0" xr:uid="{1BD65F27-F0F8-4140-BEBE-60F5993FE338}">
      <text>
        <r>
          <rPr>
            <b/>
            <sz val="10"/>
            <color rgb="FF000000"/>
            <rFont val="Tahoma"/>
            <family val="2"/>
            <charset val="204"/>
          </rPr>
          <t>Роман: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 xml:space="preserve">ПР
</t>
        </r>
        <r>
          <rPr>
            <sz val="10"/>
            <color rgb="FF000000"/>
            <rFont val="Tahoma"/>
            <family val="2"/>
            <charset val="204"/>
          </rPr>
          <t>Полиграфия</t>
        </r>
      </text>
    </comment>
    <comment ref="L10" authorId="0" shapeId="0" xr:uid="{F36E5486-EBC7-8A44-A2A6-92F89F11FBE6}">
      <text>
        <r>
          <rPr>
            <b/>
            <sz val="10"/>
            <color rgb="FF000000"/>
            <rFont val="Tahoma"/>
            <family val="2"/>
            <charset val="204"/>
          </rPr>
          <t>Роман: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 xml:space="preserve">ПОЛИГРАФИЯ
</t>
        </r>
        <r>
          <rPr>
            <sz val="10"/>
            <color rgb="FF000000"/>
            <rFont val="Tahoma"/>
            <family val="2"/>
            <charset val="204"/>
          </rPr>
          <t>КОМПЛИМЕНТЫ</t>
        </r>
      </text>
    </comment>
    <comment ref="L11" authorId="0" shapeId="0" xr:uid="{3408AB85-D268-6A41-BD40-D9A5F6FF7DE7}">
      <text>
        <r>
          <rPr>
            <b/>
            <sz val="10"/>
            <color rgb="FF000000"/>
            <rFont val="Tahoma"/>
            <family val="2"/>
            <charset val="204"/>
          </rPr>
          <t>Роман: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 xml:space="preserve">СММ
</t>
        </r>
        <r>
          <rPr>
            <sz val="10"/>
            <color rgb="FF000000"/>
            <rFont val="Tahoma"/>
            <family val="2"/>
            <charset val="204"/>
          </rPr>
          <t xml:space="preserve">ПРОЧИЕ МАРКЕТИНГОВЫЕ РЕШЕНИЯ
</t>
        </r>
        <r>
          <rPr>
            <sz val="10"/>
            <color rgb="FF000000"/>
            <rFont val="Tahoma"/>
            <family val="2"/>
            <charset val="204"/>
          </rPr>
          <t>ПОЛИГРАФИЯ</t>
        </r>
      </text>
    </comment>
  </commentList>
</comments>
</file>

<file path=xl/sharedStrings.xml><?xml version="1.0" encoding="utf-8"?>
<sst xmlns="http://schemas.openxmlformats.org/spreadsheetml/2006/main" count="39" uniqueCount="39">
  <si>
    <t>ИТОГО затраты</t>
  </si>
  <si>
    <t>СУММА год</t>
  </si>
  <si>
    <t>СРЕДНЕЕ год</t>
  </si>
  <si>
    <t>ПРИБЫЛЬ</t>
  </si>
  <si>
    <t>Выручка</t>
  </si>
  <si>
    <t>Затраты на персонал</t>
  </si>
  <si>
    <t>Затраты</t>
  </si>
  <si>
    <t>МЕСЯЦ</t>
  </si>
  <si>
    <t>Налоги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</si>
  <si>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</si>
  <si>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</si>
  <si>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</si>
  <si>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</si>
  <si>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</si>
  <si>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</si>
  <si>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</si>
  <si>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</si>
  <si>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</si>
  <si>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</si>
  <si>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</si>
  <si>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</si>
  <si>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</si>
  <si>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2024 год</t>
  </si>
  <si>
    <t>50 костей</t>
  </si>
  <si>
    <t xml:space="preserve">Выручка кухня </t>
  </si>
  <si>
    <t>Выручка Бар</t>
  </si>
  <si>
    <t>Прочее</t>
  </si>
  <si>
    <t>Общее</t>
  </si>
  <si>
    <r>
      <t xml:space="preserve">Food Coast </t>
    </r>
    <r>
      <rPr>
        <b/>
        <sz val="10"/>
        <color theme="1"/>
        <rFont val="Calibri"/>
        <family val="2"/>
        <scheme val="minor"/>
      </rPr>
      <t>36% в среднем</t>
    </r>
  </si>
  <si>
    <t>МаркетингСИ ПР</t>
  </si>
  <si>
    <t>Комиссия банка за пользование терминала 2%</t>
  </si>
  <si>
    <t>КУ</t>
  </si>
  <si>
    <t>аренда постоянная</t>
  </si>
  <si>
    <t>айко ПО</t>
  </si>
  <si>
    <t>Охрана + Кнопка</t>
  </si>
  <si>
    <t>НДФЛ</t>
  </si>
  <si>
    <t>УСН</t>
  </si>
  <si>
    <t>Фонды</t>
  </si>
  <si>
    <t>ЕДИДА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</si>
</sst>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#,##0.00\ &quot;₽&quot;"/>
  </numFmts>
  <fonts count="1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9" fontId="0" fillId="3" borderId="0" xfId="145" applyFont="1" applyFill="1"/>
    <xf numFmtId="0" fontId="0" fillId="3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 applyProtection="1">
      <alignment horizontal="center" vertical="center" wrapText="1"/>
      <protection locked="0"/>
    </xf>
    <xf numFmtId="3" fontId="7" fillId="5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7" fillId="6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164" fontId="7" fillId="6" borderId="1" xfId="0" applyNumberFormat="1" applyFont="1" applyFill="1" applyBorder="1" applyAlignment="1">
      <alignment horizontal="left"/>
    </xf>
    <xf numFmtId="165" fontId="7" fillId="5" borderId="1" xfId="0" applyNumberFormat="1" applyFont="1" applyFill="1" applyBorder="1" applyAlignment="1">
      <alignment horizontal="center" vertical="center"/>
    </xf>
    <xf numFmtId="165" fontId="7" fillId="7" borderId="1" xfId="202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164" fontId="7" fillId="8" borderId="1" xfId="0" applyNumberFormat="1" applyFont="1" applyFill="1" applyBorder="1" applyAlignment="1">
      <alignment horizontal="left"/>
    </xf>
    <xf numFmtId="165" fontId="11" fillId="8" borderId="1" xfId="0" applyNumberFormat="1" applyFont="1" applyFill="1" applyBorder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 applyProtection="1">
      <alignment horizontal="center" vertical="center" wrapText="1"/>
      <protection locked="0"/>
    </xf>
    <xf numFmtId="3" fontId="3" fillId="8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wrapText="1"/>
    </xf>
    <xf numFmtId="3" fontId="8" fillId="5" borderId="4" xfId="0" applyNumberFormat="1" applyFont="1" applyFill="1" applyBorder="1" applyAlignment="1">
      <alignment horizontal="center" wrapText="1"/>
    </xf>
    <xf numFmtId="3" fontId="8" fillId="5" borderId="3" xfId="0" applyNumberFormat="1" applyFont="1" applyFill="1" applyBorder="1" applyAlignment="1">
      <alignment horizont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</cellXfs>
  <cellStyles count="203">
    <cellStyle name="Гиперссылка" xfId="27" builtinId="8" hidden="1"/>
    <cellStyle name="Гиперссылка" xfId="79" builtinId="8" hidden="1"/>
    <cellStyle name="Гиперссылка" xfId="192" builtinId="8" hidden="1"/>
    <cellStyle name="Гиперссылка" xfId="194" builtinId="8" hidden="1"/>
    <cellStyle name="Гиперссылка" xfId="170" builtinId="8" hidden="1"/>
    <cellStyle name="Гиперссылка" xfId="168" builtinId="8" hidden="1"/>
    <cellStyle name="Гиперссылка" xfId="200" builtinId="8" hidden="1"/>
    <cellStyle name="Гиперссылка" xfId="21" builtinId="8" hidden="1"/>
    <cellStyle name="Гиперссылка" xfId="55" builtinId="8" hidden="1"/>
    <cellStyle name="Гиперссылка" xfId="95" builtinId="8" hidden="1"/>
    <cellStyle name="Гиперссылка" xfId="135" builtinId="8" hidden="1"/>
    <cellStyle name="Гиперссылка" xfId="53" builtinId="8" hidden="1"/>
    <cellStyle name="Гиперссылка" xfId="3" builtinId="8" hidden="1"/>
    <cellStyle name="Гиперссылка" xfId="41" builtinId="8" hidden="1"/>
    <cellStyle name="Гиперссылка" xfId="83" builtinId="8" hidden="1"/>
    <cellStyle name="Гиперссылка" xfId="148" builtinId="8" hidden="1"/>
    <cellStyle name="Гиперссылка" xfId="190" builtinId="8" hidden="1"/>
    <cellStyle name="Гиперссылка" xfId="113" builtinId="8" hidden="1"/>
    <cellStyle name="Гиперссылка" xfId="158" builtinId="8" hidden="1"/>
    <cellStyle name="Гиперссылка" xfId="81" builtinId="8" hidden="1"/>
    <cellStyle name="Гиперссылка" xfId="65" builtinId="8" hidden="1"/>
    <cellStyle name="Гиперссылка" xfId="101" builtinId="8" hidden="1"/>
    <cellStyle name="Гиперссылка" xfId="141" builtinId="8" hidden="1"/>
    <cellStyle name="Гиперссылка" xfId="25" builtinId="8" hidden="1"/>
    <cellStyle name="Гиперссылка" xfId="91" builtinId="8" hidden="1"/>
    <cellStyle name="Гиперссылка" xfId="139" builtinId="8" hidden="1"/>
    <cellStyle name="Гиперссылка" xfId="172" builtinId="8" hidden="1"/>
    <cellStyle name="Гиперссылка" xfId="182" builtinId="8" hidden="1"/>
    <cellStyle name="Гиперссылка" xfId="109" builtinId="8" hidden="1"/>
    <cellStyle name="Гиперссылка" xfId="129" builtinId="8" hidden="1"/>
    <cellStyle name="Гиперссылка" xfId="188" builtinId="8" hidden="1"/>
    <cellStyle name="Гиперссылка" xfId="59" builtinId="8" hidden="1"/>
    <cellStyle name="Гиперссылка" xfId="17" builtinId="8" hidden="1"/>
    <cellStyle name="Гиперссылка" xfId="47" builtinId="8" hidden="1"/>
    <cellStyle name="Гиперссылка" xfId="7" builtinId="8" hidden="1"/>
    <cellStyle name="Гиперссылка" xfId="11" builtinId="8" hidden="1"/>
    <cellStyle name="Гиперссылка" xfId="49" builtinId="8" hidden="1"/>
    <cellStyle name="Гиперссылка" xfId="39" builtinId="8" hidden="1"/>
    <cellStyle name="Гиперссылка" xfId="45" builtinId="8" hidden="1"/>
    <cellStyle name="Гиперссылка" xfId="9" builtinId="8" hidden="1"/>
    <cellStyle name="Гиперссылка" xfId="1" builtinId="8" hidden="1"/>
    <cellStyle name="Гиперссылка" xfId="123" builtinId="8" hidden="1"/>
    <cellStyle name="Гиперссылка" xfId="97" builtinId="8" hidden="1"/>
    <cellStyle name="Гиперссылка" xfId="121" builtinId="8" hidden="1"/>
    <cellStyle name="Гиперссылка" xfId="166" builtinId="8" hidden="1"/>
    <cellStyle name="Гиперссылка" xfId="198" builtinId="8" hidden="1"/>
    <cellStyle name="Гиперссылка" xfId="156" builtinId="8" hidden="1"/>
    <cellStyle name="Гиперссылка" xfId="107" builtinId="8" hidden="1"/>
    <cellStyle name="Гиперссылка" xfId="75" builtinId="8" hidden="1"/>
    <cellStyle name="Гиперссылка" xfId="35" builtinId="8" hidden="1"/>
    <cellStyle name="Гиперссылка" xfId="162" builtinId="8" hidden="1"/>
    <cellStyle name="Гиперссылка" xfId="85" builtinId="8" hidden="1"/>
    <cellStyle name="Гиперссылка" xfId="61" builtinId="8" hidden="1"/>
    <cellStyle name="Гиперссылка" xfId="117" builtinId="8" hidden="1"/>
    <cellStyle name="Гиперссылка" xfId="137" builtinId="8" hidden="1"/>
    <cellStyle name="Гиперссылка" xfId="93" builtinId="8" hidden="1"/>
    <cellStyle name="Гиперссылка" xfId="180" builtinId="8" hidden="1"/>
    <cellStyle name="Гиперссылка" xfId="115" builtinId="8" hidden="1"/>
    <cellStyle name="Гиперссылка" xfId="19" builtinId="8" hidden="1"/>
    <cellStyle name="Гиперссылка" xfId="31" builtinId="8" hidden="1"/>
    <cellStyle name="Гиперссылка" xfId="15" builtinId="8" hidden="1"/>
    <cellStyle name="Гиперссылка" xfId="160" builtinId="8" hidden="1"/>
    <cellStyle name="Гиперссылка" xfId="119" builtinId="8" hidden="1"/>
    <cellStyle name="Гиперссылка" xfId="71" builtinId="8" hidden="1"/>
    <cellStyle name="Гиперссылка" xfId="33" builtinId="8" hidden="1"/>
    <cellStyle name="Гиперссылка" xfId="111" builtinId="8" hidden="1"/>
    <cellStyle name="Гиперссылка" xfId="184" builtinId="8" hidden="1"/>
    <cellStyle name="Гиперссылка" xfId="178" builtinId="8" hidden="1"/>
    <cellStyle name="Гиперссылка" xfId="186" builtinId="8" hidden="1"/>
    <cellStyle name="Гиперссылка" xfId="176" builtinId="8" hidden="1"/>
    <cellStyle name="Гиперссылка" xfId="143" builtinId="8" hidden="1"/>
    <cellStyle name="Гиперссылка" xfId="37" builtinId="8" hidden="1"/>
    <cellStyle name="Гиперссылка" xfId="63" builtinId="8" hidden="1"/>
    <cellStyle name="Гиперссылка" xfId="125" builtinId="8" hidden="1"/>
    <cellStyle name="Гиперссылка" xfId="105" builtinId="8" hidden="1"/>
    <cellStyle name="Гиперссылка" xfId="196" builtinId="8" hidden="1"/>
    <cellStyle name="Гиперссылка" xfId="164" builtinId="8" hidden="1"/>
    <cellStyle name="Гиперссылка" xfId="131" builtinId="8" hidden="1"/>
    <cellStyle name="Гиперссылка" xfId="67" builtinId="8" hidden="1"/>
    <cellStyle name="Гиперссылка" xfId="29" builtinId="8" hidden="1"/>
    <cellStyle name="Гиперссылка" xfId="51" builtinId="8" hidden="1"/>
    <cellStyle name="Гиперссылка" xfId="5" builtinId="8" hidden="1"/>
    <cellStyle name="Гиперссылка" xfId="23" builtinId="8" hidden="1"/>
    <cellStyle name="Гиперссылка" xfId="43" builtinId="8" hidden="1"/>
    <cellStyle name="Гиперссылка" xfId="127" builtinId="8" hidden="1"/>
    <cellStyle name="Гиперссылка" xfId="103" builtinId="8" hidden="1"/>
    <cellStyle name="Гиперссылка" xfId="87" builtinId="8" hidden="1"/>
    <cellStyle name="Гиперссылка" xfId="152" builtinId="8" hidden="1"/>
    <cellStyle name="Гиперссылка" xfId="13" builtinId="8" hidden="1"/>
    <cellStyle name="Гиперссылка" xfId="99" builtinId="8" hidden="1"/>
    <cellStyle name="Гиперссылка" xfId="174" builtinId="8" hidden="1"/>
    <cellStyle name="Гиперссылка" xfId="57" builtinId="8" hidden="1"/>
    <cellStyle name="Гиперссылка" xfId="89" builtinId="8" hidden="1"/>
    <cellStyle name="Гиперссылка" xfId="73" builtinId="8" hidden="1"/>
    <cellStyle name="Гиперссылка" xfId="150" builtinId="8" hidden="1"/>
    <cellStyle name="Гиперссылка" xfId="146" builtinId="8" hidden="1"/>
    <cellStyle name="Гиперссылка" xfId="69" builtinId="8" hidden="1"/>
    <cellStyle name="Гиперссылка" xfId="133" builtinId="8" hidden="1"/>
    <cellStyle name="Гиперссылка" xfId="77" builtinId="8" hidden="1"/>
    <cellStyle name="Гиперссылка" xfId="154" builtinId="8" hidden="1"/>
    <cellStyle name="Обычный" xfId="0" builtinId="0"/>
    <cellStyle name="Обычный 2" xfId="202" xr:uid="{EA9F4D63-181E-164F-BEF4-2A2590C134B3}"/>
    <cellStyle name="Открывавшаяся гиперссылка" xfId="24" builtinId="9" hidden="1"/>
    <cellStyle name="Открывавшаяся гиперссылка" xfId="12" builtinId="9" hidden="1"/>
    <cellStyle name="Открывавшаяся гиперссылка" xfId="30" builtinId="9" hidden="1"/>
    <cellStyle name="Открывавшаяся гиперссылка" xfId="40" builtinId="9" hidden="1"/>
    <cellStyle name="Открывавшаяся гиперссылка" xfId="151" builtinId="9" hidden="1"/>
    <cellStyle name="Открывавшаяся гиперссылка" xfId="199" builtinId="9" hidden="1"/>
    <cellStyle name="Открывавшаяся гиперссылка" xfId="193" builtinId="9" hidden="1"/>
    <cellStyle name="Открывавшаяся гиперссылка" xfId="161" builtinId="9" hidden="1"/>
    <cellStyle name="Открывавшаяся гиперссылка" xfId="177" builtinId="9" hidden="1"/>
    <cellStyle name="Открывавшаяся гиперссылка" xfId="189" builtinId="9" hidden="1"/>
    <cellStyle name="Открывавшаяся гиперссылка" xfId="118" builtinId="9" hidden="1"/>
    <cellStyle name="Открывавшаяся гиперссылка" xfId="126" builtinId="9" hidden="1"/>
    <cellStyle name="Открывавшаяся гиперссылка" xfId="130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14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94" builtinId="9" hidden="1"/>
    <cellStyle name="Открывавшаяся гиперссылка" xfId="116" builtinId="9" hidden="1"/>
    <cellStyle name="Открывавшаяся гиперссылка" xfId="106" builtinId="9" hidden="1"/>
    <cellStyle name="Открывавшаяся гиперссылка" xfId="167" builtinId="9" hidden="1"/>
    <cellStyle name="Открывавшаяся гиперссылка" xfId="134" builtinId="9" hidden="1"/>
    <cellStyle name="Открывавшаяся гиперссылка" xfId="110" builtinId="9" hidden="1"/>
    <cellStyle name="Открывавшаяся гиперссылка" xfId="201" builtinId="9" hidden="1"/>
    <cellStyle name="Открывавшаяся гиперссылка" xfId="159" builtinId="9" hidden="1"/>
    <cellStyle name="Открывавшаяся гиперссылка" xfId="165" builtinId="9" hidden="1"/>
    <cellStyle name="Открывавшаяся гиперссылка" xfId="173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91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44" builtinId="9" hidden="1"/>
    <cellStyle name="Открывавшаяся гиперссылка" xfId="149" builtinId="9" hidden="1"/>
    <cellStyle name="Открывавшаяся гиперссылка" xfId="155" builtinId="9" hidden="1"/>
    <cellStyle name="Открывавшаяся гиперссылка" xfId="62" builtinId="9" hidden="1"/>
    <cellStyle name="Открывавшаяся гиперссылка" xfId="52" builtinId="9" hidden="1"/>
    <cellStyle name="Открывавшаяся гиперссылка" xfId="70" builtinId="9" hidden="1"/>
    <cellStyle name="Открывавшаяся гиперссылка" xfId="90" builtinId="9" hidden="1"/>
    <cellStyle name="Открывавшаяся гиперссылка" xfId="157" builtinId="9" hidden="1"/>
    <cellStyle name="Открывавшаяся гиперссылка" xfId="112" builtinId="9" hidden="1"/>
    <cellStyle name="Открывавшаяся гиперссылка" xfId="183" builtinId="9" hidden="1"/>
    <cellStyle name="Открывавшаяся гиперссылка" xfId="171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98" builtinId="9" hidden="1"/>
    <cellStyle name="Открывавшаяся гиперссылка" xfId="108" builtinId="9" hidden="1"/>
    <cellStyle name="Открывавшаяся гиперссылка" xfId="132" builtinId="9" hidden="1"/>
    <cellStyle name="Открывавшаяся гиперссылка" xfId="147" builtinId="9" hidden="1"/>
    <cellStyle name="Открывавшаяся гиперссылка" xfId="185" builtinId="9" hidden="1"/>
    <cellStyle name="Открывавшаяся гиперссылка" xfId="86" builtinId="9" hidden="1"/>
    <cellStyle name="Открывавшаяся гиперссылка" xfId="4" builtinId="9" hidden="1"/>
    <cellStyle name="Открывавшаяся гиперссылка" xfId="18" builtinId="9" hidden="1"/>
    <cellStyle name="Открывавшаяся гиперссылка" xfId="10" builtinId="9" hidden="1"/>
    <cellStyle name="Открывавшаяся гиперссылка" xfId="56" builtinId="9" hidden="1"/>
    <cellStyle name="Открывавшаяся гиперссылка" xfId="32" builtinId="9" hidden="1"/>
    <cellStyle name="Открывавшаяся гиперссылка" xfId="14" builtinId="9" hidden="1"/>
    <cellStyle name="Открывавшаяся гиперссылка" xfId="82" builtinId="9" hidden="1"/>
    <cellStyle name="Открывавшаяся гиперссылка" xfId="50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96" builtinId="9" hidden="1"/>
    <cellStyle name="Открывавшаяся гиперссылка" xfId="46" builtinId="9" hidden="1"/>
    <cellStyle name="Открывавшаяся гиперссылка" xfId="128" builtinId="9" hidden="1"/>
    <cellStyle name="Открывавшаяся гиперссылка" xfId="120" builtinId="9" hidden="1"/>
    <cellStyle name="Открывавшаяся гиперссылка" xfId="136" builtinId="9" hidden="1"/>
    <cellStyle name="Открывавшаяся гиперссылка" xfId="153" builtinId="9" hidden="1"/>
    <cellStyle name="Открывавшаяся гиперссылка" xfId="48" builtinId="9" hidden="1"/>
    <cellStyle name="Открывавшаяся гиперссылка" xfId="104" builtinId="9" hidden="1"/>
    <cellStyle name="Открывавшаяся гиперссылка" xfId="58" builtinId="9" hidden="1"/>
    <cellStyle name="Открывавшаяся гиперссылка" xfId="22" builtinId="9" hidden="1"/>
    <cellStyle name="Открывавшаяся гиперссылка" xfId="68" builtinId="9" hidden="1"/>
    <cellStyle name="Открывавшаяся гиперссылка" xfId="42" builtinId="9" hidden="1"/>
    <cellStyle name="Открывавшаяся гиперссылка" xfId="54" builtinId="9" hidden="1"/>
    <cellStyle name="Открывавшаяся гиперссылка" xfId="2" builtinId="9" hidden="1"/>
    <cellStyle name="Открывавшаяся гиперссылка" xfId="72" builtinId="9" hidden="1"/>
    <cellStyle name="Открывавшаяся гиперссылка" xfId="20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16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4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2" builtinId="9" hidden="1"/>
    <cellStyle name="Открывавшаяся гиперссылка" xfId="88" builtinId="9" hidden="1"/>
    <cellStyle name="Открывавшаяся гиперссылка" xfId="175" builtinId="9" hidden="1"/>
    <cellStyle name="Открывавшаяся гиперссылка" xfId="163" builtinId="9" hidden="1"/>
    <cellStyle name="Открывавшаяся гиперссылка" xfId="187" builtinId="9" hidden="1"/>
    <cellStyle name="Открывавшаяся гиперссылка" xfId="169" builtinId="9" hidden="1"/>
    <cellStyle name="Процентный" xfId="145" builtinId="5"/>
  </cellStyles>
  <dxfs count="0"/>
  <tableStyles count="0" defaultTableStyle="TableStyleMedium9" defaultPivotStyle="PivotStyleMedium4"/>
  <colors>
    <mruColors>
      <color rgb="FFFF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239889</xdr:colOff>
      <xdr:row>11</xdr:row>
      <xdr:rowOff>28222</xdr:rowOff>
    </xdr:from>
    <xdr:to>
      <xdr:col>19</xdr:col>
      <xdr:colOff>395111</xdr:colOff>
      <xdr:row>16</xdr:row>
      <xdr:rowOff>14111</xdr:rowOff>
    </xdr:to>
    <xdr:sp macro="" textlink="">
      <xdr:nvSpPr>
        <xdr:cNvPr id="9" name="Закрывающая фигурная скобка 8">
          <a:extLst>
            <a:ext uri="{FF2B5EF4-FFF2-40B4-BE49-F238E27FC236}">
              <a16:creationId xmlns:a16="http://schemas.microsoft.com/office/drawing/2014/main" id="{E743A210-C128-5099-97D2-31706500B20B}"/>
            </a:ext>
          </a:extLst>
        </xdr:cNvPr>
        <xdr:cNvSpPr/>
      </xdr:nvSpPr>
      <xdr:spPr>
        <a:xfrm>
          <a:off x="19416889" y="2794000"/>
          <a:ext cx="155222" cy="973667"/>
        </a:xfrm>
        <a:prstGeom prst="righ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451554</xdr:colOff>
      <xdr:row>12</xdr:row>
      <xdr:rowOff>183445</xdr:rowOff>
    </xdr:from>
    <xdr:to>
      <xdr:col>22</xdr:col>
      <xdr:colOff>522111</xdr:colOff>
      <xdr:row>14</xdr:row>
      <xdr:rowOff>126999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D472AF5-1ACE-F254-CEEA-2A0F5BD215B8}"/>
            </a:ext>
          </a:extLst>
        </xdr:cNvPr>
        <xdr:cNvSpPr txBox="1"/>
      </xdr:nvSpPr>
      <xdr:spPr>
        <a:xfrm>
          <a:off x="19628554" y="3146778"/>
          <a:ext cx="2568224" cy="3386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/>
            <a:t>Прогноз на конец 24 года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tabSelected="1" topLeftCell="B1" zoomScale="90" zoomScaleNormal="90" zoomScalePageLayoutView="95" workbookViewId="0">
      <selection activeCell="D23" sqref="D23"/>
    </sheetView>
  </sheetViews>
  <sheetFormatPr baseColWidth="10" defaultColWidth="11" defaultRowHeight="16" x14ac:dyDescent="0.2"/>
  <cols>
    <col min="1" max="1" width="22.6640625" customWidth="1"/>
    <col min="2" max="2" width="12.83203125" customWidth="1"/>
    <col min="3" max="5" width="14" customWidth="1"/>
    <col min="6" max="6" width="11" bestFit="1" customWidth="1"/>
    <col min="7" max="7" width="15.6640625" customWidth="1"/>
    <col min="8" max="8" width="12" bestFit="1" customWidth="1"/>
    <col min="9" max="11" width="12" customWidth="1"/>
    <col min="12" max="12" width="11" bestFit="1" customWidth="1"/>
    <col min="13" max="15" width="11" customWidth="1"/>
    <col min="16" max="16" width="10.5" customWidth="1"/>
    <col min="17" max="19" width="15" customWidth="1"/>
  </cols>
  <sheetData>
    <row r="1" spans="1:20" ht="21" x14ac:dyDescent="0.25">
      <c r="A1" s="14" t="s">
        <v>23</v>
      </c>
      <c r="B1" s="14"/>
      <c r="C1" s="14"/>
      <c r="D1" s="14"/>
      <c r="E1" s="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6" t="s">
        <v>22</v>
      </c>
      <c r="T1" s="2"/>
    </row>
    <row r="2" spans="1:20" ht="15" customHeight="1" x14ac:dyDescent="0.2">
      <c r="A2" s="28" t="s">
        <v>7</v>
      </c>
      <c r="B2" s="31" t="s">
        <v>4</v>
      </c>
      <c r="C2" s="32"/>
      <c r="D2" s="32"/>
      <c r="E2" s="33"/>
      <c r="F2" s="21" t="s">
        <v>6</v>
      </c>
      <c r="G2" s="21"/>
      <c r="H2" s="21"/>
      <c r="I2" s="21"/>
      <c r="J2" s="21"/>
      <c r="K2" s="21"/>
      <c r="L2" s="21"/>
      <c r="M2" s="21"/>
      <c r="N2" s="34" t="s">
        <v>8</v>
      </c>
      <c r="O2" s="35"/>
      <c r="P2" s="36"/>
      <c r="Q2" s="30" t="s">
        <v>0</v>
      </c>
      <c r="R2" s="15"/>
      <c r="S2" s="29" t="s">
        <v>3</v>
      </c>
      <c r="T2" s="2"/>
    </row>
    <row r="3" spans="1:20" s="1" customFormat="1" ht="57" customHeight="1" x14ac:dyDescent="0.2">
      <c r="A3" s="28"/>
      <c r="B3" s="12" t="s">
        <v>24</v>
      </c>
      <c r="C3" s="12" t="s">
        <v>25</v>
      </c>
      <c r="D3" s="12" t="s">
        <v>26</v>
      </c>
      <c r="E3" s="12" t="s">
        <v>27</v>
      </c>
      <c r="F3" s="9" t="s">
        <v>5</v>
      </c>
      <c r="G3" s="9" t="s">
        <v>30</v>
      </c>
      <c r="H3" s="9" t="s">
        <v>32</v>
      </c>
      <c r="I3" s="9" t="s">
        <v>34</v>
      </c>
      <c r="J3" s="9" t="s">
        <v>31</v>
      </c>
      <c r="K3" s="9" t="s">
        <v>33</v>
      </c>
      <c r="L3" s="9" t="s">
        <v>29</v>
      </c>
      <c r="M3" s="9" t="s">
        <v>28</v>
      </c>
      <c r="N3" s="9" t="s">
        <v>36</v>
      </c>
      <c r="O3" s="9" t="s">
        <v>35</v>
      </c>
      <c r="P3" s="9" t="s">
        <v>37</v>
      </c>
      <c r="Q3" s="30"/>
      <c r="R3" s="15" t="s">
        <v>38</v>
      </c>
      <c r="S3" s="29"/>
      <c r="T3" s="4"/>
    </row>
    <row r="4" spans="1:20" x14ac:dyDescent="0.2">
      <c r="A4" s="17" t="s">
        <v>9</v>
      </c>
      <c r="B4" s="18">
        <v>2615000</v>
      </c>
      <c r="C4" s="19">
        <v>1214000</v>
      </c>
      <c r="D4" s="18">
        <v>25530</v>
      </c>
      <c r="E4" s="20">
        <f>SUM(B4:D4)</f>
        <v>3854530</v>
      </c>
      <c r="F4" s="10">
        <v>1279000</v>
      </c>
      <c r="G4" s="10">
        <v>94400</v>
      </c>
      <c r="H4" s="10">
        <v>200000</v>
      </c>
      <c r="I4" s="10">
        <v>3200</v>
      </c>
      <c r="J4" s="10">
        <v>108000</v>
      </c>
      <c r="K4" s="10">
        <v>12000</v>
      </c>
      <c r="L4" s="11">
        <v>0</v>
      </c>
      <c r="M4" s="10">
        <f>E4*0.36</f>
        <v>1387630.8</v>
      </c>
      <c r="N4" s="10"/>
      <c r="O4" s="10">
        <v>46000</v>
      </c>
      <c r="P4" s="10">
        <v>86000</v>
      </c>
      <c r="Q4" s="13">
        <f t="shared" ref="Q4:Q16" si="0">SUM(F4:P4)</f>
        <v>3216230.8</v>
      </c>
      <c r="R4" s="13">
        <f>SUM(E4-(F4+G4+H4+I4+J4+K4+L4+M4))</f>
        <v>770299.20000000019</v>
      </c>
      <c r="S4" s="13">
        <f>SUM((B4+C4+D4)-Q4)</f>
        <v>638299.20000000019</v>
      </c>
      <c r="T4" s="2"/>
    </row>
    <row r="5" spans="1:20" x14ac:dyDescent="0.2">
      <c r="A5" s="17" t="s">
        <v>10</v>
      </c>
      <c r="B5" s="18">
        <v>3398000</v>
      </c>
      <c r="C5" s="18">
        <v>1623000</v>
      </c>
      <c r="D5" s="18">
        <v>34000</v>
      </c>
      <c r="E5" s="20">
        <f t="shared" ref="E5:E11" si="1">SUM(B5:D5)</f>
        <v>5055000</v>
      </c>
      <c r="F5" s="10">
        <v>1335000</v>
      </c>
      <c r="G5" s="10">
        <v>110100</v>
      </c>
      <c r="H5" s="10">
        <v>200000</v>
      </c>
      <c r="I5" s="10">
        <v>3200</v>
      </c>
      <c r="J5" s="10">
        <v>73000</v>
      </c>
      <c r="K5" s="10">
        <v>12000</v>
      </c>
      <c r="L5" s="11">
        <v>10800</v>
      </c>
      <c r="M5" s="10">
        <f t="shared" ref="M5:M16" si="2">E5*0.36</f>
        <v>1819800</v>
      </c>
      <c r="N5" s="10">
        <v>84000</v>
      </c>
      <c r="O5" s="10">
        <v>43000</v>
      </c>
      <c r="P5" s="10">
        <v>94000</v>
      </c>
      <c r="Q5" s="13">
        <f t="shared" si="0"/>
        <v>3784900</v>
      </c>
      <c r="R5" s="13">
        <f t="shared" ref="R5:R16" si="3">SUM(E5-(F5+G5+H5+I5+J5+K5+L5+M5))</f>
        <v>1491100</v>
      </c>
      <c r="S5" s="13">
        <f t="shared" ref="S5:S11" si="4">SUM((B5+C5+D5)-Q5)</f>
        <v>1270100</v>
      </c>
      <c r="T5" s="2"/>
    </row>
    <row r="6" spans="1:20" s="2" customFormat="1" x14ac:dyDescent="0.2">
      <c r="A6" s="17" t="s">
        <v>11</v>
      </c>
      <c r="B6" s="18">
        <v>3459000</v>
      </c>
      <c r="C6" s="18">
        <v>1670000</v>
      </c>
      <c r="D6" s="18">
        <v>10304</v>
      </c>
      <c r="E6" s="20">
        <f t="shared" si="1"/>
        <v>5139304</v>
      </c>
      <c r="F6" s="10">
        <v>1426000</v>
      </c>
      <c r="G6" s="10">
        <v>134500</v>
      </c>
      <c r="H6" s="10">
        <v>200000</v>
      </c>
      <c r="I6" s="10">
        <v>3200</v>
      </c>
      <c r="J6" s="10">
        <v>57000</v>
      </c>
      <c r="K6" s="10">
        <v>12000</v>
      </c>
      <c r="L6" s="11">
        <v>19500</v>
      </c>
      <c r="M6" s="10">
        <f t="shared" si="2"/>
        <v>1850149.44</v>
      </c>
      <c r="N6" s="10"/>
      <c r="O6" s="10">
        <v>40000</v>
      </c>
      <c r="P6" s="10">
        <v>81000</v>
      </c>
      <c r="Q6" s="13">
        <f t="shared" si="0"/>
        <v>3823349.44</v>
      </c>
      <c r="R6" s="13">
        <f t="shared" si="3"/>
        <v>1436954.56</v>
      </c>
      <c r="S6" s="13">
        <f t="shared" si="4"/>
        <v>1315954.56</v>
      </c>
    </row>
    <row r="7" spans="1:20" x14ac:dyDescent="0.2">
      <c r="A7" s="17" t="s">
        <v>12</v>
      </c>
      <c r="B7" s="18">
        <v>3475000</v>
      </c>
      <c r="C7" s="18">
        <v>1840000</v>
      </c>
      <c r="D7" s="18">
        <v>27400</v>
      </c>
      <c r="E7" s="20">
        <f t="shared" si="1"/>
        <v>5342400</v>
      </c>
      <c r="F7" s="10">
        <v>1233000</v>
      </c>
      <c r="G7" s="10">
        <v>125500</v>
      </c>
      <c r="H7" s="10">
        <v>200000</v>
      </c>
      <c r="I7" s="10">
        <v>3200</v>
      </c>
      <c r="J7" s="10">
        <v>49500</v>
      </c>
      <c r="K7" s="10">
        <v>12000</v>
      </c>
      <c r="L7" s="11">
        <v>4900</v>
      </c>
      <c r="M7" s="10">
        <f t="shared" si="2"/>
        <v>1923264</v>
      </c>
      <c r="N7" s="10"/>
      <c r="O7" s="10">
        <v>30000</v>
      </c>
      <c r="P7" s="10">
        <v>75000</v>
      </c>
      <c r="Q7" s="13">
        <f t="shared" si="0"/>
        <v>3656364</v>
      </c>
      <c r="R7" s="13">
        <f t="shared" si="3"/>
        <v>1791036</v>
      </c>
      <c r="S7" s="13">
        <f t="shared" si="4"/>
        <v>1686036</v>
      </c>
      <c r="T7" s="2"/>
    </row>
    <row r="8" spans="1:20" x14ac:dyDescent="0.2">
      <c r="A8" s="17" t="s">
        <v>13</v>
      </c>
      <c r="B8" s="18">
        <v>3561000</v>
      </c>
      <c r="C8" s="18">
        <v>1942000</v>
      </c>
      <c r="D8" s="18">
        <v>29600</v>
      </c>
      <c r="E8" s="20">
        <f t="shared" si="1"/>
        <v>5532600</v>
      </c>
      <c r="F8" s="10">
        <v>1217000</v>
      </c>
      <c r="G8" s="10">
        <v>77500</v>
      </c>
      <c r="H8" s="10">
        <v>200000</v>
      </c>
      <c r="I8" s="10">
        <v>3200</v>
      </c>
      <c r="J8" s="10">
        <v>55500</v>
      </c>
      <c r="K8" s="10">
        <v>12000</v>
      </c>
      <c r="L8" s="11">
        <v>8500</v>
      </c>
      <c r="M8" s="10">
        <f t="shared" si="2"/>
        <v>1991736</v>
      </c>
      <c r="N8" s="10">
        <v>212000</v>
      </c>
      <c r="O8" s="10">
        <v>37000</v>
      </c>
      <c r="P8" s="10">
        <v>44000</v>
      </c>
      <c r="Q8" s="13">
        <f t="shared" si="0"/>
        <v>3858436</v>
      </c>
      <c r="R8" s="13">
        <f t="shared" si="3"/>
        <v>1967164</v>
      </c>
      <c r="S8" s="13">
        <f t="shared" si="4"/>
        <v>1674164</v>
      </c>
      <c r="T8" s="2"/>
    </row>
    <row r="9" spans="1:20" x14ac:dyDescent="0.2">
      <c r="A9" s="17" t="s">
        <v>14</v>
      </c>
      <c r="B9" s="18">
        <v>3999700</v>
      </c>
      <c r="C9" s="18">
        <v>2046000</v>
      </c>
      <c r="D9" s="18">
        <v>30210</v>
      </c>
      <c r="E9" s="20">
        <f t="shared" si="1"/>
        <v>6075910</v>
      </c>
      <c r="F9" s="10">
        <v>1423000</v>
      </c>
      <c r="G9" s="10">
        <v>83800</v>
      </c>
      <c r="H9" s="10">
        <v>200000</v>
      </c>
      <c r="I9" s="10">
        <v>3200</v>
      </c>
      <c r="J9" s="10">
        <v>43100</v>
      </c>
      <c r="K9" s="10">
        <v>12000</v>
      </c>
      <c r="L9" s="11">
        <v>63000</v>
      </c>
      <c r="M9" s="10">
        <f t="shared" si="2"/>
        <v>2187327.6</v>
      </c>
      <c r="N9" s="10"/>
      <c r="O9" s="10">
        <v>46000</v>
      </c>
      <c r="P9" s="10">
        <v>91000</v>
      </c>
      <c r="Q9" s="13">
        <f t="shared" si="0"/>
        <v>4152427.6</v>
      </c>
      <c r="R9" s="13">
        <f t="shared" si="3"/>
        <v>2060482.4</v>
      </c>
      <c r="S9" s="13">
        <f t="shared" si="4"/>
        <v>1923482.4</v>
      </c>
      <c r="T9" s="2"/>
    </row>
    <row r="10" spans="1:20" x14ac:dyDescent="0.2">
      <c r="A10" s="17" t="s">
        <v>15</v>
      </c>
      <c r="B10" s="18">
        <v>4078000</v>
      </c>
      <c r="C10" s="18">
        <v>2274000</v>
      </c>
      <c r="D10" s="18">
        <v>11100</v>
      </c>
      <c r="E10" s="20">
        <f t="shared" si="1"/>
        <v>6363100</v>
      </c>
      <c r="F10" s="10">
        <v>1609000</v>
      </c>
      <c r="G10" s="10">
        <v>87500</v>
      </c>
      <c r="H10" s="10">
        <v>200000</v>
      </c>
      <c r="I10" s="10">
        <v>3200</v>
      </c>
      <c r="J10" s="10">
        <v>86500</v>
      </c>
      <c r="K10" s="10">
        <v>12000</v>
      </c>
      <c r="L10" s="11">
        <v>13600</v>
      </c>
      <c r="M10" s="10">
        <f t="shared" si="2"/>
        <v>2290716</v>
      </c>
      <c r="N10" s="10">
        <v>200000</v>
      </c>
      <c r="O10" s="10">
        <v>44000</v>
      </c>
      <c r="P10" s="10">
        <v>85000</v>
      </c>
      <c r="Q10" s="13">
        <f t="shared" si="0"/>
        <v>4631516</v>
      </c>
      <c r="R10" s="13">
        <f t="shared" si="3"/>
        <v>2060584</v>
      </c>
      <c r="S10" s="13">
        <f t="shared" si="4"/>
        <v>1731584</v>
      </c>
      <c r="T10" s="2"/>
    </row>
    <row r="11" spans="1:20" x14ac:dyDescent="0.2">
      <c r="A11" s="17" t="s">
        <v>16</v>
      </c>
      <c r="B11" s="18">
        <v>3634000</v>
      </c>
      <c r="C11" s="18">
        <v>2014000</v>
      </c>
      <c r="D11" s="18">
        <v>33900</v>
      </c>
      <c r="E11" s="20">
        <f t="shared" si="1"/>
        <v>5681900</v>
      </c>
      <c r="F11" s="10">
        <v>1468000</v>
      </c>
      <c r="G11" s="10">
        <v>77200</v>
      </c>
      <c r="H11" s="10">
        <v>200000</v>
      </c>
      <c r="I11" s="10">
        <v>3200</v>
      </c>
      <c r="J11" s="10">
        <v>89000</v>
      </c>
      <c r="K11" s="10">
        <v>12000</v>
      </c>
      <c r="L11" s="11">
        <v>32000</v>
      </c>
      <c r="M11" s="10">
        <f t="shared" si="2"/>
        <v>2045484</v>
      </c>
      <c r="N11" s="10"/>
      <c r="O11" s="10">
        <v>40000</v>
      </c>
      <c r="P11" s="10">
        <v>79000</v>
      </c>
      <c r="Q11" s="13">
        <f t="shared" si="0"/>
        <v>4045884</v>
      </c>
      <c r="R11" s="13">
        <f t="shared" si="3"/>
        <v>1755016</v>
      </c>
      <c r="S11" s="13">
        <f t="shared" si="4"/>
        <v>1636016</v>
      </c>
      <c r="T11" s="2"/>
    </row>
    <row r="12" spans="1:20" x14ac:dyDescent="0.2">
      <c r="A12" s="22" t="s">
        <v>17</v>
      </c>
      <c r="B12" s="23"/>
      <c r="C12" s="23"/>
      <c r="D12" s="23"/>
      <c r="E12" s="24">
        <v>6000000</v>
      </c>
      <c r="F12" s="25">
        <v>1468000</v>
      </c>
      <c r="G12" s="25">
        <v>87500</v>
      </c>
      <c r="H12" s="25">
        <v>200000</v>
      </c>
      <c r="I12" s="25">
        <v>3200</v>
      </c>
      <c r="J12" s="25">
        <v>70000</v>
      </c>
      <c r="K12" s="25">
        <v>12000</v>
      </c>
      <c r="L12" s="26">
        <v>20000</v>
      </c>
      <c r="M12" s="25">
        <f t="shared" si="2"/>
        <v>2160000</v>
      </c>
      <c r="N12" s="25">
        <v>165000</v>
      </c>
      <c r="O12" s="25">
        <v>40000</v>
      </c>
      <c r="P12" s="25">
        <v>79000</v>
      </c>
      <c r="Q12" s="27">
        <f t="shared" si="0"/>
        <v>4304700</v>
      </c>
      <c r="R12" s="27">
        <f t="shared" si="3"/>
        <v>1979300</v>
      </c>
      <c r="S12" s="27">
        <f>SUM(E12-Q12)</f>
        <v>1695300</v>
      </c>
      <c r="T12" s="2"/>
    </row>
    <row r="13" spans="1:20" x14ac:dyDescent="0.2">
      <c r="A13" s="22" t="s">
        <v>18</v>
      </c>
      <c r="B13" s="23"/>
      <c r="C13" s="23"/>
      <c r="D13" s="23"/>
      <c r="E13" s="24">
        <v>6000000</v>
      </c>
      <c r="F13" s="25">
        <v>1468000</v>
      </c>
      <c r="G13" s="25">
        <v>87500</v>
      </c>
      <c r="H13" s="25">
        <v>200000</v>
      </c>
      <c r="I13" s="25">
        <v>3200</v>
      </c>
      <c r="J13" s="25">
        <v>70000</v>
      </c>
      <c r="K13" s="25">
        <v>12000</v>
      </c>
      <c r="L13" s="26">
        <v>20000</v>
      </c>
      <c r="M13" s="25">
        <f t="shared" si="2"/>
        <v>2160000</v>
      </c>
      <c r="N13" s="25">
        <v>165000</v>
      </c>
      <c r="O13" s="25">
        <v>40000</v>
      </c>
      <c r="P13" s="25">
        <v>79000</v>
      </c>
      <c r="Q13" s="27">
        <f t="shared" si="0"/>
        <v>4304700</v>
      </c>
      <c r="R13" s="27">
        <f t="shared" si="3"/>
        <v>1979300</v>
      </c>
      <c r="S13" s="27">
        <f t="shared" ref="S13:S16" si="5">SUM(E13-Q13)</f>
        <v>1695300</v>
      </c>
      <c r="T13" s="2"/>
    </row>
    <row r="14" spans="1:20" x14ac:dyDescent="0.2">
      <c r="A14" s="22" t="s">
        <v>19</v>
      </c>
      <c r="B14" s="23"/>
      <c r="C14" s="23"/>
      <c r="D14" s="23"/>
      <c r="E14" s="24">
        <v>6000000</v>
      </c>
      <c r="F14" s="25">
        <v>1468000</v>
      </c>
      <c r="G14" s="25">
        <v>87500</v>
      </c>
      <c r="H14" s="25">
        <v>200000</v>
      </c>
      <c r="I14" s="25">
        <v>3200</v>
      </c>
      <c r="J14" s="25">
        <v>70000</v>
      </c>
      <c r="K14" s="25">
        <v>12000</v>
      </c>
      <c r="L14" s="26">
        <v>20000</v>
      </c>
      <c r="M14" s="25">
        <f t="shared" si="2"/>
        <v>2160000</v>
      </c>
      <c r="N14" s="25">
        <v>165000</v>
      </c>
      <c r="O14" s="25">
        <v>40000</v>
      </c>
      <c r="P14" s="25">
        <v>79000</v>
      </c>
      <c r="Q14" s="27">
        <f t="shared" si="0"/>
        <v>4304700</v>
      </c>
      <c r="R14" s="27">
        <f t="shared" si="3"/>
        <v>1979300</v>
      </c>
      <c r="S14" s="27">
        <f t="shared" si="5"/>
        <v>1695300</v>
      </c>
      <c r="T14" s="2"/>
    </row>
    <row r="15" spans="1:20" x14ac:dyDescent="0.2">
      <c r="A15" s="22" t="s">
        <v>20</v>
      </c>
      <c r="B15" s="23"/>
      <c r="C15" s="23"/>
      <c r="D15" s="23"/>
      <c r="E15" s="24">
        <v>6000000</v>
      </c>
      <c r="F15" s="25">
        <v>1468000</v>
      </c>
      <c r="G15" s="25">
        <v>87500</v>
      </c>
      <c r="H15" s="25">
        <v>200000</v>
      </c>
      <c r="I15" s="25">
        <v>3200</v>
      </c>
      <c r="J15" s="25">
        <v>70000</v>
      </c>
      <c r="K15" s="25">
        <v>12000</v>
      </c>
      <c r="L15" s="26">
        <v>20000</v>
      </c>
      <c r="M15" s="25">
        <f t="shared" si="2"/>
        <v>2160000</v>
      </c>
      <c r="N15" s="25">
        <v>165000</v>
      </c>
      <c r="O15" s="25">
        <v>40000</v>
      </c>
      <c r="P15" s="25">
        <v>79000</v>
      </c>
      <c r="Q15" s="27">
        <f t="shared" si="0"/>
        <v>4304700</v>
      </c>
      <c r="R15" s="27">
        <f t="shared" si="3"/>
        <v>1979300</v>
      </c>
      <c r="S15" s="27">
        <f t="shared" si="5"/>
        <v>1695300</v>
      </c>
      <c r="T15" s="2"/>
    </row>
    <row r="16" spans="1:20" x14ac:dyDescent="0.2">
      <c r="A16" s="22" t="s">
        <v>21</v>
      </c>
      <c r="B16" s="23"/>
      <c r="C16" s="23"/>
      <c r="D16" s="23"/>
      <c r="E16" s="24">
        <v>6000000</v>
      </c>
      <c r="F16" s="25">
        <v>1468000</v>
      </c>
      <c r="G16" s="25">
        <v>87500</v>
      </c>
      <c r="H16" s="25">
        <v>200000</v>
      </c>
      <c r="I16" s="25">
        <v>3200</v>
      </c>
      <c r="J16" s="25">
        <v>70000</v>
      </c>
      <c r="K16" s="25">
        <v>12000</v>
      </c>
      <c r="L16" s="26">
        <v>20000</v>
      </c>
      <c r="M16" s="25">
        <f t="shared" si="2"/>
        <v>2160000</v>
      </c>
      <c r="N16" s="25">
        <v>165000</v>
      </c>
      <c r="O16" s="25">
        <v>40000</v>
      </c>
      <c r="P16" s="25">
        <v>79000</v>
      </c>
      <c r="Q16" s="27">
        <f t="shared" si="0"/>
        <v>4304700</v>
      </c>
      <c r="R16" s="27">
        <f t="shared" si="3"/>
        <v>1979300</v>
      </c>
      <c r="S16" s="27">
        <f t="shared" si="5"/>
        <v>1695300</v>
      </c>
      <c r="T16" s="2"/>
    </row>
    <row r="17" spans="1:20" x14ac:dyDescent="0.2">
      <c r="A17" s="5" t="s">
        <v>1</v>
      </c>
      <c r="B17" s="6">
        <f>SUM(B4:B11)</f>
        <v>28219700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SUM(Q4:Q11)</f>
        <v>31169107.840000004</v>
      </c>
      <c r="R17" s="6"/>
      <c r="S17" s="6">
        <f>SUM(S4:S11)</f>
        <v>11875636.16</v>
      </c>
      <c r="T17" s="2"/>
    </row>
    <row r="18" spans="1:20" x14ac:dyDescent="0.2">
      <c r="A18" s="7" t="s">
        <v>2</v>
      </c>
      <c r="B18" s="8">
        <f>AVERAGE(B4:B11)</f>
        <v>3527462.5</v>
      </c>
      <c r="C18" s="8"/>
      <c r="D18" s="8"/>
      <c r="E18" s="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8">
        <f>AVERAGE(Q4:Q11)</f>
        <v>3896138.4800000004</v>
      </c>
      <c r="R18" s="8"/>
      <c r="S18" s="8">
        <f>AVERAGE(S4:S11)</f>
        <v>1484454.52</v>
      </c>
      <c r="T18" s="2"/>
    </row>
    <row r="19" spans="1:20" x14ac:dyDescent="0.2">
      <c r="A19" s="2"/>
      <c r="B19" s="2"/>
      <c r="C19" s="2"/>
      <c r="D19" s="2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2"/>
      <c r="R19" s="2"/>
      <c r="S19" s="2"/>
      <c r="T19" s="2"/>
    </row>
  </sheetData>
  <mergeCells count="5">
    <mergeCell ref="A2:A3"/>
    <mergeCell ref="S2:S3"/>
    <mergeCell ref="Q2:Q3"/>
    <mergeCell ref="B2:E2"/>
    <mergeCell ref="N2:P2"/>
  </mergeCells>
  <phoneticPr fontId="6" type="noConversion"/>
  <pageMargins left="0.36000000000000004" right="0.36000000000000004" top="0.41000000000000009" bottom="0.41000000000000009" header="0.5" footer="0.5"/>
  <pageSetup paperSize="9" scale="75" orientation="landscape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Роман</cp:lastModifiedBy>
  <cp:lastPrinted>2014-11-21T09:25:18Z</cp:lastPrinted>
  <dcterms:created xsi:type="dcterms:W3CDTF">2014-10-20T11:27:17Z</dcterms:created>
  <dcterms:modified xsi:type="dcterms:W3CDTF">2024-10-21T13:32:26Z</dcterms:modified>
</cp:coreProperties>
</file>