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2"/>
  <workbookPr filterPrivacy="1"/>
  <xr:revisionPtr revIDLastSave="0" documentId="13_ncr:1_{CCF621E7-34A0-814F-BE44-21C13A442B89}" xr6:coauthVersionLast="47" xr6:coauthVersionMax="47" xr10:uidLastSave="{00000000-0000-0000-0000-000000000000}"/>
  <bookViews>
    <workbookView xWindow="0" yWindow="500" windowWidth="28720" windowHeight="15700" xr2:uid="{00000000-000D-0000-FFFF-FFFF00000000}"/>
  </bookViews>
  <sheets>
    <sheet name="2024" sheetId="2" r:id="rId1"/>
    <sheet name="акции" sheetId="4" r:id="rId2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7" i="2" l="1"/>
  <c r="M23" i="2"/>
  <c r="L24" i="2"/>
  <c r="L25" i="2"/>
  <c r="L26" i="2"/>
  <c r="L27" i="2"/>
  <c r="L28" i="2"/>
  <c r="L29" i="2"/>
  <c r="L30" i="2"/>
  <c r="L31" i="2"/>
  <c r="L32" i="2"/>
  <c r="L33" i="2"/>
  <c r="L34" i="2"/>
  <c r="L23" i="2"/>
  <c r="I36" i="2"/>
  <c r="M24" i="2"/>
  <c r="M26" i="2"/>
  <c r="M27" i="2"/>
  <c r="M25" i="2"/>
  <c r="M28" i="2"/>
  <c r="M29" i="2"/>
  <c r="M30" i="2"/>
  <c r="M31" i="2"/>
  <c r="M32" i="2"/>
  <c r="M33" i="2"/>
  <c r="M34" i="2"/>
  <c r="G36" i="2"/>
  <c r="F36" i="2"/>
  <c r="K36" i="2"/>
  <c r="J36" i="2"/>
  <c r="C36" i="2"/>
  <c r="E36" i="2"/>
  <c r="H37" i="2"/>
  <c r="H36" i="2"/>
  <c r="C16" i="2"/>
  <c r="H15" i="2"/>
  <c r="C15" i="2"/>
  <c r="H16" i="2"/>
  <c r="M36" i="2"/>
  <c r="L37" i="2"/>
  <c r="L36" i="2"/>
  <c r="L15" i="2"/>
  <c r="L16" i="2"/>
</calcChain>
</file>

<file path=xl/sharedStrings.xml><?xml version="1.0" encoding="utf-8"?>
<sst xmlns="http://schemas.openxmlformats.org/spreadsheetml/2006/main" count="90" uniqueCount="53">
  <si>
    <t>Выручка, год</t>
  </si>
  <si>
    <t>Сумма, ₽</t>
  </si>
  <si>
    <t>Операционные расходы</t>
  </si>
  <si>
    <t>Кредиты, налоги, амортизация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</si>
  <si>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</si>
  <si>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</si>
  <si>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</si>
  <si>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</si>
  <si>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</si>
  <si>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</si>
  <si>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</si>
  <si>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</si>
  <si>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</si>
  <si>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</si>
  <si>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</si>
  <si>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</si>
  <si>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Выручка по году</t>
  </si>
  <si>
    <t>Сумма расходов</t>
  </si>
  <si>
    <t>Чистая прибыль</t>
  </si>
  <si>
    <t>Средняя выручка, мес</t>
  </si>
  <si>
    <t>Операционная прибыль (EBITDA)</t>
  </si>
  <si>
    <t>Средняя прибыль по месяцу</t>
  </si>
  <si>
    <t>Наименование</t>
  </si>
  <si>
    <t>Скидка</t>
  </si>
  <si>
    <t>зарплата, если % с продажи</t>
  </si>
  <si>
    <t>себестоимость постоянных затрат</t>
  </si>
  <si>
    <t>клиентов в месяц</t>
  </si>
  <si>
    <t>расчет кол-ва клиентов в прошлом месяце</t>
  </si>
  <si>
    <t>стоимость услуги на которую делаем скидку</t>
  </si>
  <si>
    <t>прогнозируемая выручка</t>
  </si>
  <si>
    <t>расход сумма скидки</t>
  </si>
  <si>
    <t>зарплата</t>
  </si>
  <si>
    <t>себестоимость</t>
  </si>
  <si>
    <t>выручка с учетом сктдки</t>
  </si>
  <si>
    <t>итого затраты</t>
  </si>
  <si>
    <t>итого заработок</t>
  </si>
  <si>
    <t>рентабельность</t>
  </si>
  <si>
    <t>Затраты</t>
  </si>
  <si>
    <t>ИТОГО затраты</t>
  </si>
  <si>
    <t>ПРИБЫЛЬ</t>
  </si>
  <si>
    <t>Охрана и Интернет</t>
  </si>
  <si>
    <t>Прочее ( расходка )</t>
  </si>
  <si>
    <t>СУММА год</t>
  </si>
  <si>
    <t>СРЕДНЕЕ год</t>
  </si>
  <si>
    <t>Выручка Клиники</t>
  </si>
  <si>
    <t xml:space="preserve">Затраты на персонал </t>
  </si>
  <si>
    <r>
      <t xml:space="preserve">аренда постоянная за </t>
    </r>
    <r>
      <rPr>
        <b/>
        <sz val="10"/>
        <color rgb="FF000000"/>
        <rFont val="Calibri Light"/>
        <family val="2"/>
        <scheme val="major"/>
      </rPr>
      <t>76м2 Ленина 5/3</t>
    </r>
  </si>
  <si>
    <t>Маркетолог</t>
  </si>
  <si>
    <t>2024 год</t>
  </si>
  <si>
    <t>Налоги с ФОТ</t>
  </si>
  <si>
    <t>Налоги усн</t>
  </si>
  <si>
    <t>Зарплата Директора это Марина Олеговна  собственник</t>
  </si>
  <si>
    <t>Клиника на Ленина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</si>
</sst>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\ &quot;₽&quot;"/>
    <numFmt numFmtId="165" formatCode="[$-419]mmmm\ 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rgb="FF000000"/>
      <name val="Calibri Light"/>
      <family val="2"/>
      <scheme val="major"/>
    </font>
    <font>
      <sz val="12"/>
      <color rgb="FF000000"/>
      <name val="Calibri Light"/>
      <family val="2"/>
      <scheme val="major"/>
    </font>
    <font>
      <sz val="10"/>
      <color rgb="FF000000"/>
      <name val="Calibri Light"/>
      <family val="2"/>
      <scheme val="major"/>
    </font>
    <font>
      <sz val="11"/>
      <color theme="1"/>
      <name val="Calibri Light"/>
      <family val="2"/>
      <scheme val="major"/>
    </font>
    <font>
      <b/>
      <sz val="10"/>
      <color rgb="FF000000"/>
      <name val="Calibri Light"/>
      <family val="2"/>
      <scheme val="major"/>
    </font>
    <font>
      <b/>
      <sz val="10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10"/>
      <color theme="1"/>
      <name val="Calibri Light"/>
      <family val="2"/>
      <scheme val="major"/>
    </font>
    <font>
      <sz val="11"/>
      <color rgb="FF000000"/>
      <name val="Calibri Light"/>
      <family val="2"/>
      <scheme val="major"/>
    </font>
    <font>
      <b/>
      <sz val="11"/>
      <color rgb="FF38761D"/>
      <name val="Calibri Light"/>
      <family val="2"/>
      <scheme val="major"/>
    </font>
  </fonts>
  <fills count="11">
    <fill>
      <patternFill patternType="none"/>
    </fill>
    <fill>
      <patternFill patternType="gray125"/>
    </fill>
    <fill>
      <patternFill patternType="solid">
        <fgColor rgb="FFF3F3F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medium">
        <color rgb="FFCCCCCC"/>
      </right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CCCCCC"/>
      </bottom>
      <diagonal/>
    </border>
    <border>
      <left style="medium">
        <color rgb="FF000000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000000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thin">
        <color indexed="64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CCCCCC"/>
      </left>
      <right/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9">
    <xf numFmtId="0" fontId="0" fillId="0" borderId="0" xfId="0"/>
    <xf numFmtId="0" fontId="0" fillId="0" borderId="0" xfId="0" applyAlignment="1">
      <alignment wrapText="1"/>
    </xf>
    <xf numFmtId="0" fontId="0" fillId="3" borderId="0" xfId="0" applyFill="1"/>
    <xf numFmtId="0" fontId="0" fillId="3" borderId="0" xfId="0" applyFill="1" applyAlignment="1">
      <alignment wrapText="1"/>
    </xf>
    <xf numFmtId="0" fontId="3" fillId="7" borderId="0" xfId="0" applyFont="1" applyFill="1"/>
    <xf numFmtId="0" fontId="4" fillId="4" borderId="11" xfId="0" applyFont="1" applyFill="1" applyBorder="1" applyAlignment="1">
      <alignment horizontal="center"/>
    </xf>
    <xf numFmtId="3" fontId="4" fillId="4" borderId="11" xfId="0" applyNumberFormat="1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/>
    </xf>
    <xf numFmtId="3" fontId="6" fillId="4" borderId="11" xfId="0" applyNumberFormat="1" applyFont="1" applyFill="1" applyBorder="1" applyAlignment="1">
      <alignment horizontal="center"/>
    </xf>
    <xf numFmtId="3" fontId="6" fillId="4" borderId="12" xfId="0" applyNumberFormat="1" applyFont="1" applyFill="1" applyBorder="1" applyAlignment="1">
      <alignment horizontal="center"/>
    </xf>
    <xf numFmtId="0" fontId="9" fillId="0" borderId="2" xfId="0" applyFont="1" applyBorder="1" applyAlignment="1">
      <alignment vertical="top" wrapText="1"/>
    </xf>
    <xf numFmtId="0" fontId="8" fillId="5" borderId="2" xfId="0" applyFont="1" applyFill="1" applyBorder="1" applyAlignment="1">
      <alignment vertical="top" wrapText="1"/>
    </xf>
    <xf numFmtId="0" fontId="8" fillId="5" borderId="3" xfId="0" applyFont="1" applyFill="1" applyBorder="1" applyAlignment="1">
      <alignment vertical="top" wrapText="1"/>
    </xf>
    <xf numFmtId="0" fontId="9" fillId="0" borderId="5" xfId="0" applyFont="1" applyBorder="1" applyAlignment="1">
      <alignment vertical="top" wrapText="1"/>
    </xf>
    <xf numFmtId="0" fontId="5" fillId="5" borderId="5" xfId="0" applyFont="1" applyFill="1" applyBorder="1" applyAlignment="1">
      <alignment vertical="top" wrapText="1"/>
    </xf>
    <xf numFmtId="43" fontId="10" fillId="5" borderId="10" xfId="1" applyFont="1" applyFill="1" applyBorder="1" applyAlignment="1">
      <alignment wrapText="1"/>
    </xf>
    <xf numFmtId="43" fontId="5" fillId="5" borderId="6" xfId="1" applyFont="1" applyFill="1" applyBorder="1" applyAlignment="1">
      <alignment vertical="top" wrapText="1"/>
    </xf>
    <xf numFmtId="43" fontId="8" fillId="2" borderId="5" xfId="1" applyFont="1" applyFill="1" applyBorder="1" applyAlignment="1">
      <alignment vertical="top" wrapText="1"/>
    </xf>
    <xf numFmtId="0" fontId="8" fillId="2" borderId="5" xfId="0" applyFont="1" applyFill="1" applyBorder="1" applyAlignment="1">
      <alignment vertical="top" wrapText="1"/>
    </xf>
    <xf numFmtId="0" fontId="11" fillId="4" borderId="5" xfId="0" applyFont="1" applyFill="1" applyBorder="1" applyAlignment="1">
      <alignment vertical="top" wrapText="1"/>
    </xf>
    <xf numFmtId="43" fontId="11" fillId="4" borderId="6" xfId="1" applyFont="1" applyFill="1" applyBorder="1" applyAlignment="1">
      <alignment vertical="top" wrapText="1"/>
    </xf>
    <xf numFmtId="43" fontId="5" fillId="2" borderId="8" xfId="1" applyFont="1" applyFill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5" fillId="2" borderId="8" xfId="0" applyFont="1" applyFill="1" applyBorder="1" applyAlignment="1">
      <alignment vertical="top" wrapText="1"/>
    </xf>
    <xf numFmtId="0" fontId="5" fillId="4" borderId="8" xfId="0" applyFont="1" applyFill="1" applyBorder="1" applyAlignment="1">
      <alignment vertical="top" wrapText="1"/>
    </xf>
    <xf numFmtId="164" fontId="5" fillId="4" borderId="9" xfId="0" applyNumberFormat="1" applyFont="1" applyFill="1" applyBorder="1" applyAlignment="1">
      <alignment vertical="top" wrapText="1"/>
    </xf>
    <xf numFmtId="0" fontId="0" fillId="0" borderId="0" xfId="0" applyAlignment="1">
      <alignment horizontal="center"/>
    </xf>
    <xf numFmtId="0" fontId="8" fillId="6" borderId="2" xfId="0" applyFont="1" applyFill="1" applyBorder="1" applyAlignment="1">
      <alignment horizontal="center" vertical="top" wrapText="1"/>
    </xf>
    <xf numFmtId="0" fontId="5" fillId="6" borderId="5" xfId="0" applyFont="1" applyFill="1" applyBorder="1" applyAlignment="1">
      <alignment horizontal="center" vertical="top" wrapText="1"/>
    </xf>
    <xf numFmtId="43" fontId="8" fillId="2" borderId="5" xfId="1" applyFont="1" applyFill="1" applyBorder="1" applyAlignment="1">
      <alignment horizontal="center" vertical="top" wrapText="1"/>
    </xf>
    <xf numFmtId="43" fontId="5" fillId="2" borderId="8" xfId="1" applyFont="1" applyFill="1" applyBorder="1" applyAlignment="1">
      <alignment horizontal="center" vertical="top" wrapText="1"/>
    </xf>
    <xf numFmtId="0" fontId="8" fillId="6" borderId="1" xfId="0" applyFont="1" applyFill="1" applyBorder="1" applyAlignment="1">
      <alignment horizontal="center" vertical="top" wrapText="1"/>
    </xf>
    <xf numFmtId="0" fontId="5" fillId="6" borderId="4" xfId="0" applyFont="1" applyFill="1" applyBorder="1" applyAlignment="1">
      <alignment horizontal="center" vertical="top" wrapText="1"/>
    </xf>
    <xf numFmtId="0" fontId="8" fillId="2" borderId="4" xfId="0" applyFont="1" applyFill="1" applyBorder="1" applyAlignment="1">
      <alignment horizontal="center" vertical="top" wrapText="1"/>
    </xf>
    <xf numFmtId="0" fontId="5" fillId="2" borderId="7" xfId="0" applyFont="1" applyFill="1" applyBorder="1" applyAlignment="1">
      <alignment horizontal="center" vertical="top" wrapText="1"/>
    </xf>
    <xf numFmtId="3" fontId="6" fillId="9" borderId="11" xfId="0" applyNumberFormat="1" applyFont="1" applyFill="1" applyBorder="1" applyAlignment="1">
      <alignment horizontal="center" vertical="center"/>
    </xf>
    <xf numFmtId="3" fontId="5" fillId="9" borderId="11" xfId="0" applyNumberFormat="1" applyFont="1" applyFill="1" applyBorder="1" applyAlignment="1">
      <alignment horizontal="center" vertical="center" wrapText="1"/>
    </xf>
    <xf numFmtId="0" fontId="8" fillId="5" borderId="14" xfId="0" applyFont="1" applyFill="1" applyBorder="1" applyAlignment="1">
      <alignment vertical="top" wrapText="1"/>
    </xf>
    <xf numFmtId="0" fontId="5" fillId="5" borderId="15" xfId="0" applyFont="1" applyFill="1" applyBorder="1" applyAlignment="1">
      <alignment vertical="top" wrapText="1"/>
    </xf>
    <xf numFmtId="0" fontId="11" fillId="4" borderId="15" xfId="0" applyFont="1" applyFill="1" applyBorder="1" applyAlignment="1">
      <alignment vertical="top" wrapText="1"/>
    </xf>
    <xf numFmtId="0" fontId="5" fillId="4" borderId="16" xfId="0" applyFont="1" applyFill="1" applyBorder="1" applyAlignment="1">
      <alignment vertical="top" wrapText="1"/>
    </xf>
    <xf numFmtId="3" fontId="4" fillId="4" borderId="12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3" fontId="4" fillId="5" borderId="11" xfId="0" applyNumberFormat="1" applyFont="1" applyFill="1" applyBorder="1" applyAlignment="1">
      <alignment horizontal="center" vertical="center" wrapText="1"/>
    </xf>
    <xf numFmtId="3" fontId="5" fillId="5" borderId="11" xfId="0" applyNumberFormat="1" applyFont="1" applyFill="1" applyBorder="1" applyAlignment="1">
      <alignment horizontal="center" vertical="top" wrapText="1"/>
    </xf>
    <xf numFmtId="3" fontId="4" fillId="5" borderId="11" xfId="0" applyNumberFormat="1" applyFont="1" applyFill="1" applyBorder="1" applyAlignment="1">
      <alignment horizontal="center" vertical="center"/>
    </xf>
    <xf numFmtId="3" fontId="3" fillId="5" borderId="11" xfId="0" applyNumberFormat="1" applyFont="1" applyFill="1" applyBorder="1" applyAlignment="1">
      <alignment horizontal="center" vertical="center" wrapText="1"/>
    </xf>
    <xf numFmtId="3" fontId="7" fillId="5" borderId="11" xfId="0" applyNumberFormat="1" applyFont="1" applyFill="1" applyBorder="1" applyAlignment="1">
      <alignment horizontal="center"/>
    </xf>
    <xf numFmtId="3" fontId="3" fillId="10" borderId="11" xfId="0" applyNumberFormat="1" applyFont="1" applyFill="1" applyBorder="1" applyAlignment="1">
      <alignment horizontal="center" wrapText="1"/>
    </xf>
    <xf numFmtId="3" fontId="4" fillId="10" borderId="11" xfId="0" applyNumberFormat="1" applyFont="1" applyFill="1" applyBorder="1" applyAlignment="1">
      <alignment horizontal="center" vertical="center" wrapText="1"/>
    </xf>
    <xf numFmtId="0" fontId="5" fillId="10" borderId="11" xfId="0" applyFont="1" applyFill="1" applyBorder="1" applyAlignment="1">
      <alignment horizontal="center" vertical="top" wrapText="1"/>
    </xf>
    <xf numFmtId="3" fontId="7" fillId="10" borderId="13" xfId="0" applyNumberFormat="1" applyFont="1" applyFill="1" applyBorder="1" applyAlignment="1">
      <alignment horizontal="center"/>
    </xf>
    <xf numFmtId="165" fontId="4" fillId="10" borderId="13" xfId="0" applyNumberFormat="1" applyFont="1" applyFill="1" applyBorder="1" applyAlignment="1">
      <alignment horizontal="center"/>
    </xf>
    <xf numFmtId="3" fontId="6" fillId="5" borderId="11" xfId="0" applyNumberFormat="1" applyFont="1" applyFill="1" applyBorder="1" applyAlignment="1">
      <alignment horizontal="center" vertical="center" wrapText="1"/>
    </xf>
    <xf numFmtId="0" fontId="6" fillId="8" borderId="11" xfId="0" applyFont="1" applyFill="1" applyBorder="1" applyAlignment="1">
      <alignment horizontal="center" vertical="center" wrapText="1"/>
    </xf>
    <xf numFmtId="3" fontId="4" fillId="9" borderId="11" xfId="0" applyNumberFormat="1" applyFont="1" applyFill="1" applyBorder="1" applyAlignment="1">
      <alignment horizontal="center" vertical="center" wrapText="1"/>
    </xf>
    <xf numFmtId="0" fontId="3" fillId="9" borderId="11" xfId="0" applyFont="1" applyFill="1" applyBorder="1" applyAlignment="1">
      <alignment horizontal="center" vertical="center"/>
    </xf>
    <xf numFmtId="3" fontId="3" fillId="5" borderId="11" xfId="0" applyNumberFormat="1" applyFont="1" applyFill="1" applyBorder="1" applyAlignment="1">
      <alignment horizontal="center" vertical="center" wrapText="1"/>
    </xf>
    <xf numFmtId="0" fontId="2" fillId="9" borderId="0" xfId="0" applyFont="1" applyFill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7"/>
  <sheetViews>
    <sheetView tabSelected="1" topLeftCell="A15" zoomScale="115" zoomScaleNormal="115" workbookViewId="0">
      <selection activeCell="D20" sqref="D20"/>
    </sheetView>
  </sheetViews>
  <sheetFormatPr baseColWidth="10" defaultColWidth="8.83203125" defaultRowHeight="15" x14ac:dyDescent="0.2"/>
  <cols>
    <col min="2" max="2" width="15.83203125" style="26" customWidth="1"/>
    <col min="3" max="3" width="16" style="26" customWidth="1"/>
    <col min="4" max="4" width="19.83203125" style="26" customWidth="1"/>
    <col min="5" max="5" width="14.5" customWidth="1"/>
    <col min="6" max="6" width="18.6640625" customWidth="1"/>
    <col min="7" max="7" width="10.83203125" customWidth="1"/>
    <col min="8" max="8" width="16.5" customWidth="1"/>
    <col min="9" max="9" width="11" customWidth="1"/>
    <col min="10" max="10" width="10.5" customWidth="1"/>
    <col min="11" max="11" width="8.6640625" customWidth="1"/>
    <col min="12" max="12" width="16.83203125" customWidth="1"/>
    <col min="13" max="13" width="12" customWidth="1"/>
  </cols>
  <sheetData>
    <row r="1" spans="2:12" ht="16" thickBot="1" x14ac:dyDescent="0.25"/>
    <row r="2" spans="2:12" ht="65" thickBot="1" x14ac:dyDescent="0.25">
      <c r="B2" s="31" t="s">
        <v>0</v>
      </c>
      <c r="C2" s="27" t="s">
        <v>1</v>
      </c>
      <c r="D2" s="27"/>
      <c r="E2" s="10"/>
      <c r="F2" s="11" t="s">
        <v>2</v>
      </c>
      <c r="G2" s="11"/>
      <c r="H2" s="11" t="s">
        <v>1</v>
      </c>
      <c r="I2" s="10"/>
      <c r="J2" s="11" t="s">
        <v>3</v>
      </c>
      <c r="K2" s="37"/>
      <c r="L2" s="12" t="s">
        <v>1</v>
      </c>
    </row>
    <row r="3" spans="2:12" ht="17" thickBot="1" x14ac:dyDescent="0.25">
      <c r="B3" s="32" t="s">
        <v>4</v>
      </c>
      <c r="C3" s="28">
        <v>615009</v>
      </c>
      <c r="D3" s="28"/>
      <c r="E3" s="13"/>
      <c r="F3" s="14" t="s">
        <v>4</v>
      </c>
      <c r="G3" s="14"/>
      <c r="H3" s="14">
        <v>219172</v>
      </c>
      <c r="I3" s="13"/>
      <c r="J3" s="14" t="s">
        <v>4</v>
      </c>
      <c r="K3" s="38"/>
      <c r="L3" s="15">
        <v>94136.01</v>
      </c>
    </row>
    <row r="4" spans="2:12" ht="17" thickBot="1" x14ac:dyDescent="0.25">
      <c r="B4" s="32" t="s">
        <v>5</v>
      </c>
      <c r="C4" s="28">
        <v>674416</v>
      </c>
      <c r="D4" s="28"/>
      <c r="E4" s="13"/>
      <c r="F4" s="14" t="s">
        <v>5</v>
      </c>
      <c r="G4" s="14"/>
      <c r="H4" s="14">
        <v>395942.29</v>
      </c>
      <c r="I4" s="13"/>
      <c r="J4" s="14" t="s">
        <v>5</v>
      </c>
      <c r="K4" s="38"/>
      <c r="L4" s="16">
        <v>114561</v>
      </c>
    </row>
    <row r="5" spans="2:12" ht="17" thickBot="1" x14ac:dyDescent="0.25">
      <c r="B5" s="32" t="s">
        <v>6</v>
      </c>
      <c r="C5" s="28">
        <v>633495</v>
      </c>
      <c r="D5" s="28"/>
      <c r="E5" s="13"/>
      <c r="F5" s="14" t="s">
        <v>6</v>
      </c>
      <c r="G5" s="14"/>
      <c r="H5" s="14">
        <v>378041.5</v>
      </c>
      <c r="I5" s="13"/>
      <c r="J5" s="14" t="s">
        <v>6</v>
      </c>
      <c r="K5" s="38"/>
      <c r="L5" s="16">
        <v>36855</v>
      </c>
    </row>
    <row r="6" spans="2:12" ht="17" thickBot="1" x14ac:dyDescent="0.25">
      <c r="B6" s="32" t="s">
        <v>7</v>
      </c>
      <c r="C6" s="28">
        <v>603973</v>
      </c>
      <c r="D6" s="28"/>
      <c r="E6" s="13"/>
      <c r="F6" s="14" t="s">
        <v>7</v>
      </c>
      <c r="G6" s="14"/>
      <c r="H6" s="14">
        <v>661575</v>
      </c>
      <c r="I6" s="13"/>
      <c r="J6" s="14" t="s">
        <v>7</v>
      </c>
      <c r="K6" s="38"/>
      <c r="L6" s="16">
        <v>256544</v>
      </c>
    </row>
    <row r="7" spans="2:12" ht="17" thickBot="1" x14ac:dyDescent="0.25">
      <c r="B7" s="32" t="s">
        <v>8</v>
      </c>
      <c r="C7" s="28">
        <v>671891</v>
      </c>
      <c r="D7" s="28"/>
      <c r="E7" s="13"/>
      <c r="F7" s="14" t="s">
        <v>8</v>
      </c>
      <c r="G7" s="14"/>
      <c r="H7" s="14">
        <v>457251.7</v>
      </c>
      <c r="I7" s="13"/>
      <c r="J7" s="14" t="s">
        <v>8</v>
      </c>
      <c r="K7" s="38"/>
      <c r="L7" s="16">
        <v>194835.1</v>
      </c>
    </row>
    <row r="8" spans="2:12" ht="17" thickBot="1" x14ac:dyDescent="0.25">
      <c r="B8" s="32" t="s">
        <v>9</v>
      </c>
      <c r="C8" s="28">
        <v>840569.3</v>
      </c>
      <c r="D8" s="28"/>
      <c r="E8" s="13"/>
      <c r="F8" s="14" t="s">
        <v>9</v>
      </c>
      <c r="G8" s="14"/>
      <c r="H8" s="14">
        <v>476899.42</v>
      </c>
      <c r="I8" s="13"/>
      <c r="J8" s="14" t="s">
        <v>9</v>
      </c>
      <c r="K8" s="38"/>
      <c r="L8" s="16">
        <v>90761.48</v>
      </c>
    </row>
    <row r="9" spans="2:12" ht="17" thickBot="1" x14ac:dyDescent="0.25">
      <c r="B9" s="32" t="s">
        <v>10</v>
      </c>
      <c r="C9" s="28">
        <v>763616.07</v>
      </c>
      <c r="D9" s="28"/>
      <c r="E9" s="13"/>
      <c r="F9" s="14" t="s">
        <v>10</v>
      </c>
      <c r="G9" s="14"/>
      <c r="H9" s="14">
        <v>629493.82999999996</v>
      </c>
      <c r="I9" s="13"/>
      <c r="J9" s="14" t="s">
        <v>10</v>
      </c>
      <c r="K9" s="38"/>
      <c r="L9" s="16">
        <v>91385.07</v>
      </c>
    </row>
    <row r="10" spans="2:12" ht="17" thickBot="1" x14ac:dyDescent="0.25">
      <c r="B10" s="32" t="s">
        <v>11</v>
      </c>
      <c r="C10" s="28">
        <v>685967.62</v>
      </c>
      <c r="D10" s="28"/>
      <c r="E10" s="13"/>
      <c r="F10" s="14" t="s">
        <v>11</v>
      </c>
      <c r="G10" s="14"/>
      <c r="H10" s="14">
        <v>441384</v>
      </c>
      <c r="I10" s="13"/>
      <c r="J10" s="14" t="s">
        <v>11</v>
      </c>
      <c r="K10" s="38"/>
      <c r="L10" s="16">
        <v>86924.9</v>
      </c>
    </row>
    <row r="11" spans="2:12" ht="17" thickBot="1" x14ac:dyDescent="0.25">
      <c r="B11" s="32" t="s">
        <v>12</v>
      </c>
      <c r="C11" s="28">
        <v>693143.74</v>
      </c>
      <c r="D11" s="28"/>
      <c r="E11" s="13"/>
      <c r="F11" s="14" t="s">
        <v>12</v>
      </c>
      <c r="G11" s="14"/>
      <c r="H11" s="14">
        <v>613378.4</v>
      </c>
      <c r="I11" s="13"/>
      <c r="J11" s="14" t="s">
        <v>12</v>
      </c>
      <c r="K11" s="38"/>
      <c r="L11" s="16">
        <v>94018.7</v>
      </c>
    </row>
    <row r="12" spans="2:12" ht="17" thickBot="1" x14ac:dyDescent="0.25">
      <c r="B12" s="32" t="s">
        <v>13</v>
      </c>
      <c r="C12" s="28">
        <v>841669.33</v>
      </c>
      <c r="D12" s="28"/>
      <c r="E12" s="13"/>
      <c r="F12" s="14" t="s">
        <v>13</v>
      </c>
      <c r="G12" s="14"/>
      <c r="H12" s="14">
        <v>526828.85</v>
      </c>
      <c r="I12" s="13"/>
      <c r="J12" s="14" t="s">
        <v>13</v>
      </c>
      <c r="K12" s="38"/>
      <c r="L12" s="16">
        <v>159169.49</v>
      </c>
    </row>
    <row r="13" spans="2:12" ht="17" thickBot="1" x14ac:dyDescent="0.25">
      <c r="B13" s="32" t="s">
        <v>14</v>
      </c>
      <c r="C13" s="28">
        <v>701998.39</v>
      </c>
      <c r="D13" s="28"/>
      <c r="E13" s="13"/>
      <c r="F13" s="14" t="s">
        <v>14</v>
      </c>
      <c r="G13" s="14"/>
      <c r="H13" s="14">
        <v>544807.06999999995</v>
      </c>
      <c r="I13" s="13"/>
      <c r="J13" s="14" t="s">
        <v>14</v>
      </c>
      <c r="K13" s="38"/>
      <c r="L13" s="16">
        <v>91605.72</v>
      </c>
    </row>
    <row r="14" spans="2:12" ht="17" thickBot="1" x14ac:dyDescent="0.25">
      <c r="B14" s="32" t="s">
        <v>15</v>
      </c>
      <c r="C14" s="28">
        <v>728235.32</v>
      </c>
      <c r="D14" s="28"/>
      <c r="E14" s="13"/>
      <c r="F14" s="14" t="s">
        <v>15</v>
      </c>
      <c r="G14" s="14"/>
      <c r="H14" s="14">
        <v>529163.03</v>
      </c>
      <c r="I14" s="13"/>
      <c r="J14" s="14" t="s">
        <v>15</v>
      </c>
      <c r="K14" s="38"/>
      <c r="L14" s="16">
        <v>89284.09</v>
      </c>
    </row>
    <row r="15" spans="2:12" ht="33" thickBot="1" x14ac:dyDescent="0.25">
      <c r="B15" s="33" t="s">
        <v>16</v>
      </c>
      <c r="C15" s="29">
        <f>C3+C4+C5+C6+C7+C8+C9+C10+C11+C12+C13+C14</f>
        <v>8453983.7699999996</v>
      </c>
      <c r="D15" s="29"/>
      <c r="E15" s="13"/>
      <c r="F15" s="18" t="s">
        <v>17</v>
      </c>
      <c r="G15" s="18"/>
      <c r="H15" s="17">
        <f>H3+H4+H5+H6+H7+H8+H9+H10+H11+H12+H13+H14</f>
        <v>5873937.0900000008</v>
      </c>
      <c r="I15" s="13"/>
      <c r="J15" s="19" t="s">
        <v>18</v>
      </c>
      <c r="K15" s="39"/>
      <c r="L15" s="20">
        <f>H16-SUM(L3+L14)</f>
        <v>2396626.5799999987</v>
      </c>
    </row>
    <row r="16" spans="2:12" ht="49" thickBot="1" x14ac:dyDescent="0.25">
      <c r="B16" s="34" t="s">
        <v>19</v>
      </c>
      <c r="C16" s="30">
        <f>AVERAGE(C3,C14)</f>
        <v>671622.15999999992</v>
      </c>
      <c r="D16" s="30"/>
      <c r="E16" s="22"/>
      <c r="F16" s="23" t="s">
        <v>20</v>
      </c>
      <c r="G16" s="23"/>
      <c r="H16" s="21">
        <f>C15-H15</f>
        <v>2580046.6799999988</v>
      </c>
      <c r="I16" s="22"/>
      <c r="J16" s="24" t="s">
        <v>21</v>
      </c>
      <c r="K16" s="40"/>
      <c r="L16" s="25">
        <f>L15/12</f>
        <v>199718.88166666657</v>
      </c>
    </row>
    <row r="20" spans="1:13" ht="21" x14ac:dyDescent="0.25">
      <c r="A20" s="58" t="s">
        <v>52</v>
      </c>
      <c r="B20" s="58"/>
      <c r="C20" s="58"/>
      <c r="D20" s="42"/>
      <c r="E20" s="4"/>
      <c r="F20" s="4"/>
      <c r="G20" s="4"/>
      <c r="H20" s="4"/>
      <c r="I20" s="4"/>
      <c r="J20" s="4"/>
      <c r="K20" s="4"/>
      <c r="L20" s="4"/>
      <c r="M20" s="4"/>
    </row>
    <row r="21" spans="1:13" ht="16" customHeight="1" x14ac:dyDescent="0.2">
      <c r="B21" s="54" t="s">
        <v>48</v>
      </c>
      <c r="C21" s="48"/>
      <c r="D21" s="57" t="s">
        <v>37</v>
      </c>
      <c r="E21" s="57"/>
      <c r="F21" s="57"/>
      <c r="G21" s="57"/>
      <c r="H21" s="57"/>
      <c r="I21" s="57"/>
      <c r="J21" s="57"/>
      <c r="K21" s="46"/>
      <c r="L21" s="55" t="s">
        <v>38</v>
      </c>
      <c r="M21" s="56" t="s">
        <v>39</v>
      </c>
    </row>
    <row r="22" spans="1:13" ht="45" x14ac:dyDescent="0.2">
      <c r="B22" s="54"/>
      <c r="C22" s="49" t="s">
        <v>44</v>
      </c>
      <c r="D22" s="53" t="s">
        <v>51</v>
      </c>
      <c r="E22" s="53" t="s">
        <v>45</v>
      </c>
      <c r="F22" s="43" t="s">
        <v>46</v>
      </c>
      <c r="G22" s="53" t="s">
        <v>47</v>
      </c>
      <c r="H22" s="53" t="s">
        <v>40</v>
      </c>
      <c r="I22" s="53" t="s">
        <v>41</v>
      </c>
      <c r="J22" s="53" t="s">
        <v>49</v>
      </c>
      <c r="K22" s="53" t="s">
        <v>50</v>
      </c>
      <c r="L22" s="55"/>
      <c r="M22" s="56"/>
    </row>
    <row r="23" spans="1:13" ht="16" x14ac:dyDescent="0.2">
      <c r="B23" s="50" t="s">
        <v>4</v>
      </c>
      <c r="C23" s="50">
        <v>615009</v>
      </c>
      <c r="D23" s="44">
        <v>30000</v>
      </c>
      <c r="E23" s="45">
        <v>216902</v>
      </c>
      <c r="F23" s="45">
        <v>25000</v>
      </c>
      <c r="G23" s="45">
        <v>0</v>
      </c>
      <c r="H23" s="45">
        <v>4826.57</v>
      </c>
      <c r="I23" s="45">
        <v>88458</v>
      </c>
      <c r="J23" s="45">
        <v>55174</v>
      </c>
      <c r="K23" s="45"/>
      <c r="L23" s="36">
        <f>E23+F23+G23+H23+I23+J23+K23+D23</f>
        <v>420360.57</v>
      </c>
      <c r="M23" s="35">
        <f>C23-L23</f>
        <v>194648.43</v>
      </c>
    </row>
    <row r="24" spans="1:13" ht="16" x14ac:dyDescent="0.2">
      <c r="B24" s="50" t="s">
        <v>5</v>
      </c>
      <c r="C24" s="50">
        <v>674416</v>
      </c>
      <c r="D24" s="44">
        <v>30000</v>
      </c>
      <c r="E24" s="45">
        <v>258953</v>
      </c>
      <c r="F24" s="45">
        <v>58000</v>
      </c>
      <c r="G24" s="45">
        <v>0</v>
      </c>
      <c r="H24" s="45">
        <v>2990</v>
      </c>
      <c r="I24" s="45">
        <v>150386</v>
      </c>
      <c r="J24" s="45">
        <v>55174.37</v>
      </c>
      <c r="K24" s="45"/>
      <c r="L24" s="36">
        <f t="shared" ref="L24:L34" si="0">E24+F24+G24+H24+I24+J24+K24+D24</f>
        <v>555503.37</v>
      </c>
      <c r="M24" s="35">
        <f t="shared" ref="M24:M34" si="1">C24-L24</f>
        <v>118912.63</v>
      </c>
    </row>
    <row r="25" spans="1:13" ht="16" x14ac:dyDescent="0.2">
      <c r="B25" s="50" t="s">
        <v>6</v>
      </c>
      <c r="C25" s="50">
        <v>633495</v>
      </c>
      <c r="D25" s="44">
        <v>30000</v>
      </c>
      <c r="E25" s="45">
        <v>261102</v>
      </c>
      <c r="F25" s="45">
        <v>69000</v>
      </c>
      <c r="G25" s="45">
        <v>20000</v>
      </c>
      <c r="H25" s="45">
        <v>2990</v>
      </c>
      <c r="I25" s="45">
        <v>146863</v>
      </c>
      <c r="J25" s="45">
        <v>81740</v>
      </c>
      <c r="K25" s="45"/>
      <c r="L25" s="36">
        <f t="shared" si="0"/>
        <v>611695</v>
      </c>
      <c r="M25" s="35">
        <f t="shared" si="1"/>
        <v>21800</v>
      </c>
    </row>
    <row r="26" spans="1:13" ht="16" x14ac:dyDescent="0.2">
      <c r="B26" s="50" t="s">
        <v>7</v>
      </c>
      <c r="C26" s="50">
        <v>603973</v>
      </c>
      <c r="D26" s="44">
        <v>30000</v>
      </c>
      <c r="E26" s="45">
        <v>250151</v>
      </c>
      <c r="F26" s="45">
        <v>69000</v>
      </c>
      <c r="G26" s="45">
        <v>0</v>
      </c>
      <c r="H26" s="45">
        <v>5090</v>
      </c>
      <c r="I26" s="45">
        <v>95694</v>
      </c>
      <c r="J26" s="45">
        <v>80417</v>
      </c>
      <c r="K26" s="45">
        <v>80942</v>
      </c>
      <c r="L26" s="36">
        <f t="shared" si="0"/>
        <v>611294</v>
      </c>
      <c r="M26" s="35">
        <f t="shared" si="1"/>
        <v>-7321</v>
      </c>
    </row>
    <row r="27" spans="1:13" ht="16" x14ac:dyDescent="0.2">
      <c r="B27" s="50" t="s">
        <v>8</v>
      </c>
      <c r="C27" s="50">
        <v>671891</v>
      </c>
      <c r="D27" s="44">
        <v>30000</v>
      </c>
      <c r="E27" s="45">
        <v>201281</v>
      </c>
      <c r="F27" s="45">
        <v>69000</v>
      </c>
      <c r="G27" s="45">
        <v>0</v>
      </c>
      <c r="H27" s="45">
        <v>4712</v>
      </c>
      <c r="I27" s="45">
        <v>190178</v>
      </c>
      <c r="J27" s="45">
        <v>92674</v>
      </c>
      <c r="K27" s="45"/>
      <c r="L27" s="36">
        <f t="shared" si="0"/>
        <v>587845</v>
      </c>
      <c r="M27" s="35">
        <f t="shared" si="1"/>
        <v>84046</v>
      </c>
    </row>
    <row r="28" spans="1:13" ht="16" x14ac:dyDescent="0.2">
      <c r="B28" s="50" t="s">
        <v>9</v>
      </c>
      <c r="C28" s="50">
        <v>840569.3</v>
      </c>
      <c r="D28" s="44">
        <v>30000</v>
      </c>
      <c r="E28" s="45">
        <v>220999</v>
      </c>
      <c r="F28" s="45">
        <v>69000</v>
      </c>
      <c r="G28" s="45">
        <v>20000</v>
      </c>
      <c r="H28" s="45">
        <v>4712</v>
      </c>
      <c r="I28" s="45">
        <v>210325</v>
      </c>
      <c r="J28" s="45">
        <v>53863</v>
      </c>
      <c r="K28" s="45"/>
      <c r="L28" s="36">
        <f t="shared" si="0"/>
        <v>608899</v>
      </c>
      <c r="M28" s="35">
        <f t="shared" si="1"/>
        <v>231670.30000000005</v>
      </c>
    </row>
    <row r="29" spans="1:13" ht="16" x14ac:dyDescent="0.2">
      <c r="B29" s="50" t="s">
        <v>10</v>
      </c>
      <c r="C29" s="50">
        <v>763616.07</v>
      </c>
      <c r="D29" s="44">
        <v>30000</v>
      </c>
      <c r="E29" s="45">
        <v>211647</v>
      </c>
      <c r="F29" s="45">
        <v>69000</v>
      </c>
      <c r="G29" s="45">
        <v>20000</v>
      </c>
      <c r="H29" s="45">
        <v>5258</v>
      </c>
      <c r="I29" s="45">
        <v>176857</v>
      </c>
      <c r="J29" s="45">
        <v>54161</v>
      </c>
      <c r="K29" s="45"/>
      <c r="L29" s="36">
        <f t="shared" si="0"/>
        <v>566923</v>
      </c>
      <c r="M29" s="35">
        <f t="shared" si="1"/>
        <v>196693.06999999995</v>
      </c>
    </row>
    <row r="30" spans="1:13" ht="16" x14ac:dyDescent="0.2">
      <c r="B30" s="50" t="s">
        <v>11</v>
      </c>
      <c r="C30" s="50">
        <v>685967.62</v>
      </c>
      <c r="D30" s="44">
        <v>30000</v>
      </c>
      <c r="E30" s="45">
        <v>190764</v>
      </c>
      <c r="F30" s="45">
        <v>69000</v>
      </c>
      <c r="G30" s="45">
        <v>20000</v>
      </c>
      <c r="H30" s="45">
        <v>4800</v>
      </c>
      <c r="I30" s="45">
        <v>176018</v>
      </c>
      <c r="J30" s="45">
        <v>50726</v>
      </c>
      <c r="K30" s="45"/>
      <c r="L30" s="36">
        <f t="shared" si="0"/>
        <v>541308</v>
      </c>
      <c r="M30" s="35">
        <f t="shared" si="1"/>
        <v>144659.62</v>
      </c>
    </row>
    <row r="31" spans="1:13" ht="16" x14ac:dyDescent="0.2">
      <c r="B31" s="50" t="s">
        <v>12</v>
      </c>
      <c r="C31" s="50">
        <v>693143.74</v>
      </c>
      <c r="D31" s="44">
        <v>30000</v>
      </c>
      <c r="E31" s="45">
        <v>190620</v>
      </c>
      <c r="F31" s="45">
        <v>69000</v>
      </c>
      <c r="G31" s="45">
        <v>40000</v>
      </c>
      <c r="H31" s="45">
        <v>4800</v>
      </c>
      <c r="I31" s="45">
        <v>189034</v>
      </c>
      <c r="J31" s="45">
        <v>84942</v>
      </c>
      <c r="K31" s="45"/>
      <c r="L31" s="36">
        <f t="shared" si="0"/>
        <v>608396</v>
      </c>
      <c r="M31" s="35">
        <f t="shared" si="1"/>
        <v>84747.739999999991</v>
      </c>
    </row>
    <row r="32" spans="1:13" ht="16" x14ac:dyDescent="0.2">
      <c r="B32" s="50" t="s">
        <v>13</v>
      </c>
      <c r="C32" s="50">
        <v>841669.33</v>
      </c>
      <c r="D32" s="44">
        <v>30000</v>
      </c>
      <c r="E32" s="45">
        <v>240395</v>
      </c>
      <c r="F32" s="45">
        <v>69000</v>
      </c>
      <c r="G32" s="45">
        <v>40000</v>
      </c>
      <c r="H32" s="45">
        <v>4800</v>
      </c>
      <c r="I32" s="45">
        <v>212816</v>
      </c>
      <c r="J32" s="45">
        <v>58987</v>
      </c>
      <c r="K32" s="45"/>
      <c r="L32" s="36">
        <f t="shared" si="0"/>
        <v>655998</v>
      </c>
      <c r="M32" s="35">
        <f t="shared" si="1"/>
        <v>185671.32999999996</v>
      </c>
    </row>
    <row r="33" spans="2:13" x14ac:dyDescent="0.2">
      <c r="B33" s="50">
        <v>257140</v>
      </c>
      <c r="C33" s="50">
        <v>701998.39</v>
      </c>
      <c r="D33" s="44">
        <v>30000</v>
      </c>
      <c r="E33" s="45">
        <v>180825</v>
      </c>
      <c r="F33" s="45">
        <v>69000</v>
      </c>
      <c r="G33" s="45">
        <v>50000</v>
      </c>
      <c r="H33" s="45">
        <v>4800</v>
      </c>
      <c r="I33" s="45">
        <v>217140</v>
      </c>
      <c r="J33" s="45">
        <v>46647</v>
      </c>
      <c r="K33" s="45"/>
      <c r="L33" s="36">
        <f t="shared" si="0"/>
        <v>598412</v>
      </c>
      <c r="M33" s="35">
        <f t="shared" si="1"/>
        <v>103586.39000000001</v>
      </c>
    </row>
    <row r="34" spans="2:13" ht="16" x14ac:dyDescent="0.2">
      <c r="B34" s="50" t="s">
        <v>15</v>
      </c>
      <c r="C34" s="50">
        <v>728235.32</v>
      </c>
      <c r="D34" s="44">
        <v>30000</v>
      </c>
      <c r="E34" s="45">
        <v>210420</v>
      </c>
      <c r="F34" s="45">
        <v>69000</v>
      </c>
      <c r="G34" s="45">
        <v>50000</v>
      </c>
      <c r="H34" s="45">
        <v>4800</v>
      </c>
      <c r="I34" s="45">
        <v>198749</v>
      </c>
      <c r="J34" s="45">
        <v>52478</v>
      </c>
      <c r="K34" s="45"/>
      <c r="L34" s="36">
        <f t="shared" si="0"/>
        <v>615447</v>
      </c>
      <c r="M34" s="35">
        <f t="shared" si="1"/>
        <v>112788.31999999995</v>
      </c>
    </row>
    <row r="35" spans="2:13" x14ac:dyDescent="0.2">
      <c r="B35" s="52"/>
      <c r="C35" s="51"/>
      <c r="D35" s="47"/>
      <c r="E35" s="45"/>
      <c r="F35" s="45"/>
      <c r="G35" s="45"/>
      <c r="H35" s="45"/>
      <c r="I35" s="45"/>
      <c r="J35" s="45"/>
      <c r="K35" s="45"/>
      <c r="L35" s="35"/>
      <c r="M35" s="35"/>
    </row>
    <row r="36" spans="2:13" x14ac:dyDescent="0.2">
      <c r="B36" s="5" t="s">
        <v>42</v>
      </c>
      <c r="C36" s="6">
        <f>SUM(C23:C35)</f>
        <v>8453983.7699999996</v>
      </c>
      <c r="D36" s="6"/>
      <c r="E36" s="6">
        <f>SUM(E23:E35)</f>
        <v>2634059</v>
      </c>
      <c r="F36" s="6">
        <f>SUM(F23:F35)</f>
        <v>773000</v>
      </c>
      <c r="G36" s="6">
        <f>SUM(G23:G35)</f>
        <v>260000</v>
      </c>
      <c r="H36" s="6">
        <f>SUM(H23:H28)</f>
        <v>25320.57</v>
      </c>
      <c r="I36" s="6">
        <f>SUM(I23:I35)</f>
        <v>2052518</v>
      </c>
      <c r="J36" s="6">
        <f>SUM(J23:J34)</f>
        <v>766983.37</v>
      </c>
      <c r="K36" s="6">
        <f>SUM(K26:K35)</f>
        <v>80942</v>
      </c>
      <c r="L36" s="6">
        <f>SUM(L23:L28)</f>
        <v>3395596.94</v>
      </c>
      <c r="M36" s="6">
        <f>SUM(M23:M35)</f>
        <v>1471902.83</v>
      </c>
    </row>
    <row r="37" spans="2:13" x14ac:dyDescent="0.2">
      <c r="B37" s="7" t="s">
        <v>43</v>
      </c>
      <c r="C37" s="8"/>
      <c r="D37" s="8"/>
      <c r="E37" s="6"/>
      <c r="F37" s="6"/>
      <c r="G37" s="6"/>
      <c r="H37" s="6">
        <f>AVERAGE(H23:H28)</f>
        <v>4220.0950000000003</v>
      </c>
      <c r="I37" s="6"/>
      <c r="J37" s="6"/>
      <c r="K37" s="41"/>
      <c r="L37" s="9">
        <f>AVERAGE(L23:L28)</f>
        <v>565932.82333333336</v>
      </c>
      <c r="M37" s="9">
        <f>AVERAGE(M23:M34)</f>
        <v>122658.56916666667</v>
      </c>
    </row>
  </sheetData>
  <mergeCells count="5">
    <mergeCell ref="B21:B22"/>
    <mergeCell ref="L21:L22"/>
    <mergeCell ref="M21:M22"/>
    <mergeCell ref="D21:J21"/>
    <mergeCell ref="A20:C20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P2"/>
  <sheetViews>
    <sheetView workbookViewId="0">
      <selection activeCell="D6" sqref="D6"/>
    </sheetView>
  </sheetViews>
  <sheetFormatPr baseColWidth="10" defaultColWidth="8.83203125" defaultRowHeight="15" x14ac:dyDescent="0.2"/>
  <cols>
    <col min="2" max="2" width="19" customWidth="1"/>
    <col min="4" max="4" width="19.33203125" style="1" customWidth="1"/>
    <col min="5" max="5" width="17.83203125" customWidth="1"/>
    <col min="6" max="6" width="15" style="1" customWidth="1"/>
    <col min="7" max="7" width="15.6640625" customWidth="1"/>
    <col min="8" max="8" width="17" customWidth="1"/>
    <col min="9" max="9" width="14.33203125" customWidth="1"/>
    <col min="15" max="15" width="15" customWidth="1"/>
    <col min="16" max="16" width="14.6640625" customWidth="1"/>
  </cols>
  <sheetData>
    <row r="2" spans="2:16" s="2" customFormat="1" ht="48" x14ac:dyDescent="0.2">
      <c r="B2" s="2" t="s">
        <v>22</v>
      </c>
      <c r="C2" s="2" t="s">
        <v>23</v>
      </c>
      <c r="D2" s="3" t="s">
        <v>24</v>
      </c>
      <c r="E2" s="3" t="s">
        <v>25</v>
      </c>
      <c r="F2" s="3" t="s">
        <v>26</v>
      </c>
      <c r="G2" s="3" t="s">
        <v>27</v>
      </c>
      <c r="H2" s="3" t="s">
        <v>28</v>
      </c>
      <c r="I2" s="3" t="s">
        <v>29</v>
      </c>
      <c r="J2" s="3" t="s">
        <v>30</v>
      </c>
      <c r="K2" s="3" t="s">
        <v>31</v>
      </c>
      <c r="L2" s="3" t="s">
        <v>32</v>
      </c>
      <c r="M2" s="3" t="s">
        <v>33</v>
      </c>
      <c r="N2" s="3" t="s">
        <v>34</v>
      </c>
      <c r="O2" s="3" t="s">
        <v>35</v>
      </c>
      <c r="P2" s="3" t="s">
        <v>36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2024</vt:lpstr>
      <vt:lpstr>акции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2025-03-28T07:20:47Z</dcterms:modified>
</cp:coreProperties>
</file>